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516" windowWidth="15360" windowHeight="5448" tabRatio="802"/>
  </bookViews>
  <sheets>
    <sheet name="Erhebungsbogen" sheetId="1" r:id="rId1"/>
    <sheet name="Ergebnis" sheetId="3" state="hidden" r:id="rId2"/>
    <sheet name="Umrechnungstabelle" sheetId="4" state="hidden" r:id="rId3"/>
    <sheet name="Erläuterungen Modul 1" sheetId="6" r:id="rId4"/>
    <sheet name="Modul 2" sheetId="7" r:id="rId5"/>
    <sheet name="Modul 3" sheetId="8" r:id="rId6"/>
    <sheet name="Modul 4" sheetId="9" r:id="rId7"/>
    <sheet name="Modul 5" sheetId="10" r:id="rId8"/>
    <sheet name="Modul 6" sheetId="11" r:id="rId9"/>
    <sheet name="Taggenaue Erfassung" sheetId="5" state="hidden" r:id="rId10"/>
  </sheets>
  <definedNames>
    <definedName name="_4.5.4_Absaugen_und_Sauerstoffgabe">'Modul 5'!$B$34</definedName>
    <definedName name="Bereich_2__Kognitive_und_kommunikative_Fähigkeiten">Erhebungsbogen!$B$22</definedName>
    <definedName name="Bereich_3__Verhaltensweisen_und_psychische_Problemlagen">Erhebungsbogen!$B$41</definedName>
    <definedName name="Bereich_4__Selbstversorgung">Erhebungsbogen!$B$60</definedName>
    <definedName name="Bereich_4_5_12_Zeit__und_technikintensive_Maßnahmen_in_häuslicher_Umgebung">Erhebungsbogen!$C$129</definedName>
    <definedName name="Bereich_4_5_15_Zeitlich_ausgedehnte_Besuche_anderer_medizinischer_oder_therapeutischer_Einrichtungen__länger_als_drei_Stunden">Erhebungsbogen!$C$153</definedName>
    <definedName name="Bereich_4_5_8_Verbandswechsel_und_Wundversorgung">Erhebungsbogen!$C$117</definedName>
    <definedName name="Bereich_5__Bewältigung_von_und_selbständiger_Umgang_mit_krankheits__oder">Erhebungsbogen!$B$97</definedName>
    <definedName name="Bereich_5_16_Einhaltung_einer_Diät_und_anderer_krankheits__oder_therapiebedingter_Verhaltensvorschriften">Erhebungsbogen!$C$167</definedName>
    <definedName name="Bereich_6__Gestaltung_des_Alltagslebens_und_sozialer_Kontakte">Erhebungsbogen!$B$176</definedName>
    <definedName name="_xlnm.Print_Area" localSheetId="1">Ergebnis!$A$1:$E$14</definedName>
    <definedName name="_xlnm.Print_Area" localSheetId="0">Erhebungsbogen!$B$1:$H$214</definedName>
    <definedName name="_xlnm.Print_Area" localSheetId="9">'Taggenaue Erfassung'!$A$1:$AH$20</definedName>
    <definedName name="F_4.1.1_Positionswechsel_im_Bett">'Erläuterungen Modul 1'!#REF!</definedName>
    <definedName name="F_4.1.2_Halten_einer_stabilen_Sitzposition">'Erläuterungen Modul 1'!$B$14</definedName>
    <definedName name="F_4.1.3_Umsetzen">'Erläuterungen Modul 1'!$B$21</definedName>
    <definedName name="F_4.1.4_Fortbewegen_innerhalb_des_Wohnbereichs">'Erläuterungen Modul 1'!$B$28</definedName>
    <definedName name="F_4.1.5_Treppensteigen">'Erläuterungen Modul 1'!$B$36</definedName>
    <definedName name="F_4.1.6_Besondere_Bedarfskonstellation">'Erläuterungen Modul 1'!$B$44</definedName>
    <definedName name="F_4.2.1_Erkennen_von_Personen_aus_dem_näheren_Umfeld">'Modul 2'!$B$7</definedName>
    <definedName name="F_4.2.10_Verstehen_von_Aufforderungen">'Modul 2'!$B$78</definedName>
    <definedName name="F_4.2.11_Beteiligen_an_einem_Gespräch">'Modul 2'!$B$86</definedName>
    <definedName name="F_4.2.2_Örtliche_Orientierung">'Modul 2'!$B$15</definedName>
    <definedName name="F_4.2.3_Zeitliche_Orientierung___Fähigkeit__zeitliche_Strukturen_zu_erkennen">'Modul 2'!$B$22</definedName>
    <definedName name="F_4.2.4_Erinnern_an_wesentliche_Ereignisse_oder_Beobachtungen">'Modul 2'!$B$30</definedName>
    <definedName name="F_4.2.5_Steuern_von_mehrschrittigen_Alltagshandlungen">'Modul 2'!$B$38</definedName>
    <definedName name="F_4.2.6_Treffen_von_Entscheidungen_im_Alltagsleben">'Modul 2'!$B$46</definedName>
    <definedName name="F_4.2.7_Verstehen_von_Sachverhalten_und_Informationen">'Modul 2'!$B$54</definedName>
    <definedName name="F_4.2.8_Erkennen_von_Risiken_und_Gefahren">'Modul 2'!$B$62</definedName>
    <definedName name="F_4.2.9_Mitteilen_von_elementaren_Bedürfnissen">'Modul 2'!$B$70</definedName>
    <definedName name="F_4.3.1_Motorisch_geprägte_Verhaltensauffälligkeiten">'Modul 3'!$B$9</definedName>
    <definedName name="F_4.3.12_Sozial_inadäquate_Verhaltensweisen">'Modul 3'!$B$66</definedName>
    <definedName name="F_4.3.2_Nächtliche_Unruhe">'Modul 3'!$B$13</definedName>
    <definedName name="F_4.3.3_Selbstschädigendes_und_autoaggressives_Verhalten">'Modul 3'!#REF!</definedName>
    <definedName name="F_4.3.5_Physisch_aggressives_Verhalten_gegenüber_anderen_Personen">'Modul 3'!$B$31</definedName>
    <definedName name="F_4.3.7_Andere_pflegerelevante_vokale_Auffälligkeit">'Modul 3'!#REF!</definedName>
    <definedName name="F_4.3.9_Wahnvorstellungen">'Modul 3'!#REF!</definedName>
    <definedName name="F_4.4.1_Waschen_des_vorderen_Oberkörpers">'Modul 4'!$B$10</definedName>
    <definedName name="F_4.4.10_Benutzen_einer_Toilette_oder_eines_Toilettenstuhls">'Modul 4'!$B$79</definedName>
    <definedName name="F_4.4.11_Bewältigen_der_Folgen_einer_Harninkontinenz_und_Umgang_mit_Dauerkatheter_und_Urostoma">'Modul 4'!$B$87</definedName>
    <definedName name="F_4.4.12_Bewältigen_der_Folgen_einer_Stuhlinkontinenz_und_Umgang_mit_Stoma">'Modul 4'!$B$95</definedName>
    <definedName name="F_4.4.13_Ernährung_parenteral_oder_über_Sonde">'Modul 4'!$B$103</definedName>
    <definedName name="F_4.4.2_Körperpflege_im_Bereich_des_Kopfes">'Modul 4'!$B$17</definedName>
    <definedName name="F_4.4.3_Waschen_des_Intimbereichs">'Modul 4'!$B$24</definedName>
    <definedName name="F_4.4.4_Duschen_und_Baden_einschließlich_Waschen_der_Haare">'Modul 4'!$B$31</definedName>
    <definedName name="F_4.4.5_An__und_Auskleiden_des_Oberkörpers">'Modul 4'!$B$39</definedName>
    <definedName name="F_4.4.6_An__und_Auskleiden_des_Unterkörpers">'Modul 4'!$B$47</definedName>
    <definedName name="F_4.4.7_Mundgerechtes_Zubereiten_der_Nahrung_und_Eingießen_von_Getränken">'Modul 4'!$B$55</definedName>
    <definedName name="F_4.4.8_Essen">'Modul 4'!$B$63</definedName>
    <definedName name="F_4.4.9_Trinken">'Modul 4'!$B$71</definedName>
    <definedName name="F_4.5.1_Medikation">'Modul 5'!#REF!</definedName>
    <definedName name="F_4.5.10_Regelmäßige_Einmalkatheterisierung_und_Nutzung_von_Abführmethoden">'Modul 5'!#REF!</definedName>
    <definedName name="F_4.5.12_Zeit__und_technikintensive_Maßnahmen_in_häuslicher_Umgebung">'Modul 5'!$B$64</definedName>
    <definedName name="F_4.5.13_Arztbesuche">'Modul 5'!#REF!</definedName>
    <definedName name="F_4.5.15_Zeitlich_ausgedehnte_Besuche_medizinischer_oder_therapeutischer_Einrichtungen__länger_als_3_Std.">'Modul 5'!#REF!</definedName>
    <definedName name="F_4.5.2_Injektionen">'Modul 5'!$B$18</definedName>
    <definedName name="F_4.5.6_Messung_und_Deutung_von_Körperzuständen">'Modul 5'!#REF!</definedName>
    <definedName name="F_4.5.7_Körpernahe_Hilfsmittel">'Modul 5'!#REF!</definedName>
    <definedName name="F_4.5.9_Versorgung_mit_Stoma">'Modul 5'!$B$48</definedName>
    <definedName name="F_4.6.1_Gestaltung_des_Tagesablaufs_und_Anpassung_an_Veränderungen">'Modul 6'!$B$7</definedName>
    <definedName name="F_4.6.2_Ruhen_und_Schlafen">'Modul 6'!$B$15</definedName>
    <definedName name="F_4.6.3_Sich_beschäftigen">'Modul 6'!$B$23</definedName>
    <definedName name="F_4.6.4_Vornehmen_von_in_die_Zukunft_gerichteter_Planungen">'Modul 6'!$B$31</definedName>
    <definedName name="F_4.6.6_Kontaktpflege_zu_Personen_außerhalb_des_direkten_Umfelds">'Modul 6'!$B$46</definedName>
    <definedName name="F_4_3_2">'Modul 3'!$B$13</definedName>
    <definedName name="Tabelle_zur_taggenauen_Erfassung_von_häufigkeitsabhängigen_Maßnahmen_über_einen_Monat">'Taggenaue Erfassung'!$A$1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26" i="1" l="1"/>
  <c r="H27" i="1"/>
  <c r="H31" i="1"/>
  <c r="H32" i="1"/>
  <c r="H28" i="1"/>
  <c r="H29" i="1"/>
  <c r="H30" i="1"/>
  <c r="H37" i="1"/>
  <c r="B5" i="3"/>
  <c r="D205" i="1"/>
  <c r="H45" i="1"/>
  <c r="H46" i="1"/>
  <c r="H47" i="1"/>
  <c r="H58" i="1"/>
  <c r="B6" i="3"/>
  <c r="D206" i="1"/>
  <c r="H185" i="1"/>
  <c r="H184" i="1"/>
  <c r="H167" i="1"/>
  <c r="G109" i="1"/>
  <c r="F109" i="1"/>
  <c r="E109" i="1"/>
  <c r="G121" i="1"/>
  <c r="F121" i="1"/>
  <c r="E121" i="1"/>
  <c r="H92" i="1"/>
  <c r="H87" i="1"/>
  <c r="H81" i="1"/>
  <c r="H75" i="1"/>
  <c r="H65" i="1"/>
  <c r="E122" i="1"/>
  <c r="E110" i="1"/>
  <c r="E111" i="1"/>
  <c r="F155" i="1"/>
  <c r="F146" i="1"/>
  <c r="F138" i="1"/>
  <c r="E130" i="1"/>
  <c r="G160" i="1"/>
  <c r="G161" i="1"/>
  <c r="B209" i="1"/>
  <c r="I120" i="1"/>
  <c r="H182" i="1"/>
  <c r="H80" i="1"/>
  <c r="H82" i="1"/>
  <c r="H12" i="1"/>
  <c r="H50" i="1"/>
  <c r="H66" i="1"/>
  <c r="AH7" i="5"/>
  <c r="AH8" i="5"/>
  <c r="AH9" i="5"/>
  <c r="AH10" i="5"/>
  <c r="AH11" i="5"/>
  <c r="AH12" i="5"/>
  <c r="AH13" i="5"/>
  <c r="AH14" i="5"/>
  <c r="AH15" i="5"/>
  <c r="AH16" i="5"/>
  <c r="AH17" i="5"/>
  <c r="AH18" i="5"/>
  <c r="AH19" i="5"/>
  <c r="AH20" i="5"/>
  <c r="AH6" i="5"/>
  <c r="T204" i="1"/>
  <c r="T213" i="1"/>
  <c r="T205" i="1"/>
  <c r="T214" i="1"/>
  <c r="T206" i="1"/>
  <c r="T217" i="1"/>
  <c r="T209" i="1"/>
  <c r="T216" i="1"/>
  <c r="T208" i="1"/>
  <c r="T215" i="1"/>
  <c r="T207" i="1"/>
  <c r="U108" i="1"/>
  <c r="B203" i="1"/>
  <c r="D203" i="1"/>
  <c r="E203" i="1"/>
  <c r="F203" i="1"/>
  <c r="B204" i="1"/>
  <c r="H10" i="1"/>
  <c r="H11" i="1"/>
  <c r="H13" i="1"/>
  <c r="H14" i="1"/>
  <c r="E204" i="1"/>
  <c r="B205" i="1"/>
  <c r="H33" i="1"/>
  <c r="H34" i="1"/>
  <c r="H35" i="1"/>
  <c r="H36" i="1"/>
  <c r="E205" i="1"/>
  <c r="B206" i="1"/>
  <c r="H48" i="1"/>
  <c r="H49" i="1"/>
  <c r="H51" i="1"/>
  <c r="H52" i="1"/>
  <c r="H53" i="1"/>
  <c r="H54" i="1"/>
  <c r="H55" i="1"/>
  <c r="H56" i="1"/>
  <c r="H57" i="1"/>
  <c r="B207" i="1"/>
  <c r="B208" i="1"/>
  <c r="H64" i="1"/>
  <c r="H67" i="1"/>
  <c r="H68" i="1"/>
  <c r="H69" i="1"/>
  <c r="H70" i="1"/>
  <c r="H86" i="1"/>
  <c r="H88" i="1"/>
  <c r="E208" i="1"/>
  <c r="E209" i="1"/>
  <c r="B210" i="1"/>
  <c r="H180" i="1"/>
  <c r="H181" i="1"/>
  <c r="H183" i="1"/>
  <c r="E210" i="1"/>
  <c r="E211" i="1"/>
  <c r="E212" i="1"/>
  <c r="B213" i="1"/>
  <c r="A14" i="3"/>
  <c r="B214" i="1"/>
  <c r="C214" i="1"/>
  <c r="D214" i="1"/>
  <c r="B201" i="1"/>
  <c r="K17" i="1"/>
  <c r="K37" i="1"/>
  <c r="U145" i="1"/>
  <c r="U153" i="1"/>
  <c r="U167" i="1"/>
  <c r="K58" i="1"/>
  <c r="K95" i="1"/>
  <c r="K186" i="1"/>
  <c r="I167" i="1"/>
  <c r="I153" i="1"/>
  <c r="I145" i="1"/>
  <c r="I129" i="1"/>
  <c r="I119" i="1"/>
  <c r="I92" i="1"/>
  <c r="I87" i="1"/>
  <c r="I86" i="1"/>
  <c r="I81" i="1"/>
  <c r="I80" i="1"/>
  <c r="I75" i="1"/>
  <c r="I70" i="1"/>
  <c r="I69" i="1"/>
  <c r="I68" i="1"/>
  <c r="I67" i="1"/>
  <c r="I66" i="1"/>
  <c r="I65" i="1"/>
  <c r="I64" i="1"/>
  <c r="I57" i="1"/>
  <c r="I56" i="1"/>
  <c r="I55" i="1"/>
  <c r="I54" i="1"/>
  <c r="I53" i="1"/>
  <c r="I52" i="1"/>
  <c r="I51" i="1"/>
  <c r="I50" i="1"/>
  <c r="I49" i="1"/>
  <c r="I48" i="1"/>
  <c r="I47" i="1"/>
  <c r="I46" i="1"/>
  <c r="I45" i="1"/>
  <c r="I36" i="1"/>
  <c r="I35" i="1"/>
  <c r="I34" i="1"/>
  <c r="I33" i="1"/>
  <c r="I32" i="1"/>
  <c r="I31" i="1"/>
  <c r="I30" i="1"/>
  <c r="I29" i="1"/>
  <c r="I28" i="1"/>
  <c r="I27" i="1"/>
  <c r="I26" i="1"/>
  <c r="I11" i="1"/>
  <c r="I12" i="1"/>
  <c r="I13" i="1"/>
  <c r="I14" i="1"/>
  <c r="I10" i="1"/>
  <c r="I181" i="1"/>
  <c r="I182" i="1"/>
  <c r="I183" i="1"/>
  <c r="I184" i="1"/>
  <c r="I185" i="1"/>
  <c r="I180" i="1"/>
  <c r="I137" i="1"/>
  <c r="I118" i="1"/>
  <c r="I117" i="1"/>
  <c r="I103" i="1"/>
  <c r="I104" i="1"/>
  <c r="I105" i="1"/>
  <c r="I106" i="1"/>
  <c r="I107" i="1"/>
  <c r="I108" i="1"/>
  <c r="I102" i="1"/>
  <c r="H186" i="1"/>
  <c r="B10" i="3"/>
  <c r="D210" i="1"/>
  <c r="H15" i="1"/>
  <c r="B4" i="3"/>
  <c r="E4" i="3"/>
  <c r="H71" i="1"/>
  <c r="H95" i="1"/>
  <c r="U129" i="1"/>
  <c r="U137" i="1"/>
  <c r="U121" i="1"/>
  <c r="K172" i="1"/>
  <c r="K204" i="1"/>
  <c r="B8" i="3"/>
  <c r="D208" i="1"/>
  <c r="E123" i="1"/>
  <c r="E6" i="3"/>
  <c r="D6" i="3"/>
  <c r="F206" i="1"/>
  <c r="D10" i="3"/>
  <c r="F210" i="1"/>
  <c r="E10" i="3"/>
  <c r="E5" i="3"/>
  <c r="D5" i="3"/>
  <c r="F205" i="1"/>
  <c r="D204" i="1"/>
  <c r="D4" i="3"/>
  <c r="F204" i="1"/>
  <c r="H172" i="1"/>
  <c r="B9" i="3"/>
  <c r="K4" i="1"/>
  <c r="G4" i="3"/>
  <c r="E8" i="3"/>
  <c r="D8" i="3"/>
  <c r="F208" i="1"/>
  <c r="D7" i="3"/>
  <c r="F207" i="1"/>
  <c r="D209" i="1"/>
  <c r="E9" i="3"/>
  <c r="D9" i="3"/>
  <c r="F209" i="1"/>
  <c r="D11" i="3"/>
  <c r="F211" i="1"/>
  <c r="K212" i="1"/>
  <c r="D12" i="3"/>
  <c r="F212" i="1"/>
  <c r="K210" i="1"/>
  <c r="M212" i="1"/>
  <c r="N212" i="1"/>
  <c r="O212" i="1"/>
  <c r="L210" i="1"/>
  <c r="L212" i="1"/>
  <c r="O210" i="1"/>
  <c r="P212" i="1"/>
  <c r="P210" i="1"/>
  <c r="M210" i="1"/>
  <c r="N210" i="1"/>
</calcChain>
</file>

<file path=xl/sharedStrings.xml><?xml version="1.0" encoding="utf-8"?>
<sst xmlns="http://schemas.openxmlformats.org/spreadsheetml/2006/main" count="1209" uniqueCount="632">
  <si>
    <t>selbständig</t>
  </si>
  <si>
    <t>Positionswechsel im Bett</t>
  </si>
  <si>
    <t>Umsetzen</t>
  </si>
  <si>
    <t>Fortbewegen innerhalb des Wohnbereichs</t>
  </si>
  <si>
    <t>Treppensteigen</t>
  </si>
  <si>
    <t>überwiegend selbständig</t>
  </si>
  <si>
    <t>überwiegend
unselbständig</t>
  </si>
  <si>
    <t>Ziffer</t>
  </si>
  <si>
    <t>Kriterien</t>
  </si>
  <si>
    <t>Punkte</t>
  </si>
  <si>
    <t>Erkennen von Personen aus
dem näheren Umfeld</t>
  </si>
  <si>
    <t>Örtliche Orientierung</t>
  </si>
  <si>
    <t>Zeitliche Orientierung</t>
  </si>
  <si>
    <t>Steuern von mehrschrittigen
Alltagshandlungen</t>
  </si>
  <si>
    <t>Verstehen von Sachverhalten
und Informationen</t>
  </si>
  <si>
    <t>Erkennen von Risiken und
Gefahren</t>
  </si>
  <si>
    <t>Mitteilen von elementaren Bedürfnissen</t>
  </si>
  <si>
    <t>Verstehen von Aufforderungen</t>
  </si>
  <si>
    <t>Beteiligen an einem Gespräch</t>
  </si>
  <si>
    <t>Motorisch geprägte Verhaltensauffälligkeiten</t>
  </si>
  <si>
    <t>Nächtliche Unruhe</t>
  </si>
  <si>
    <t>Beschädigen von Gegenständen</t>
  </si>
  <si>
    <t>Physisch aggressives Verhalten
gegenüber anderen Personen</t>
  </si>
  <si>
    <t>Verbale Aggression</t>
  </si>
  <si>
    <t>Andere pflegerelevante vokale
Auffälligkeiten</t>
  </si>
  <si>
    <t>Wahnvorstellungen</t>
  </si>
  <si>
    <t>Ängste</t>
  </si>
  <si>
    <t>Antriebslosigkeit bei depressiver
Stimmungslage</t>
  </si>
  <si>
    <t>Waschen des vorderen
Oberkörpers</t>
  </si>
  <si>
    <t>Waschen des Intimbereichs</t>
  </si>
  <si>
    <t>An- und Auskleiden des
Oberkörpers</t>
  </si>
  <si>
    <t>An- und Auskleiden des
Unterkörpers</t>
  </si>
  <si>
    <t>Mundgerechtes Zubereiten
der Nahrung und Eingießen
von Getränken</t>
  </si>
  <si>
    <t>Kriterien in Bezug auf</t>
  </si>
  <si>
    <t>Medikation</t>
  </si>
  <si>
    <t>Versorgung intravenöser Zugänge (Port)</t>
  </si>
  <si>
    <t>Absaugen und Sauerstoffgabe</t>
  </si>
  <si>
    <t>Einreibungen oder Kälte- und
Wärmeanwendungen</t>
  </si>
  <si>
    <t>Messung und Deutung von Körperzuständen</t>
  </si>
  <si>
    <t>Körpernahe Hilfsmittel</t>
  </si>
  <si>
    <t>Verbandswechsel und Wundversorgung</t>
  </si>
  <si>
    <t>Versorgung mit Stoma</t>
  </si>
  <si>
    <t>Therapiemaßnahmen in häuslicher
Umgebung</t>
  </si>
  <si>
    <t>Arztbesuche</t>
  </si>
  <si>
    <t>Besuch anderer medizinischer
oder therapeutischer Einrichtungen
(bis zu drei Stunden)</t>
  </si>
  <si>
    <t>Einhaltung einer Diät und
anderer krankheits- oder
therapiebedingter Verhaltensvorschriften</t>
  </si>
  <si>
    <t>Gestaltung des Tagesablaufs
und Anpassung an
Veränderungen</t>
  </si>
  <si>
    <t>Ruhen und Schlafen</t>
  </si>
  <si>
    <t>Vornehmen von in die Zukunft
gerichteten Planungen</t>
  </si>
  <si>
    <t>Interaktion mit Personen
im direkten Kontakt</t>
  </si>
  <si>
    <t>Ergebnis</t>
  </si>
  <si>
    <t>1. Mobilität</t>
  </si>
  <si>
    <t>2. Kognitive und kommunikative Fähigkeiten</t>
  </si>
  <si>
    <t>4. Selbstversorgung</t>
  </si>
  <si>
    <t>Summe der Punkte</t>
  </si>
  <si>
    <t>Gewichteter Punktwert</t>
  </si>
  <si>
    <t xml:space="preserve">Gewichtete Punktwerte </t>
  </si>
  <si>
    <t>Modul 1</t>
  </si>
  <si>
    <t>Modul 4</t>
  </si>
  <si>
    <t>Modul 5</t>
  </si>
  <si>
    <t>Modul 6</t>
  </si>
  <si>
    <t>Modul 2</t>
  </si>
  <si>
    <t>Modul 3</t>
  </si>
  <si>
    <t>0 keine</t>
  </si>
  <si>
    <t>1 geringe</t>
  </si>
  <si>
    <t>2 erhebliche</t>
  </si>
  <si>
    <t>3 schwere</t>
  </si>
  <si>
    <t>4 schwerste</t>
  </si>
  <si>
    <t>"x" eingeben</t>
  </si>
  <si>
    <t>Grad der Beeinträchtigungen</t>
  </si>
  <si>
    <t>Name:</t>
  </si>
  <si>
    <t>6. Gestaltung des Alltagslebens
und soziale Kontakte</t>
  </si>
  <si>
    <t>3. Verhaltensweisen und
psychische Problemlagen</t>
  </si>
  <si>
    <t xml:space="preserve">Höchster Wert aus Modul 2 oder Modul 3* </t>
  </si>
  <si>
    <t>-</t>
  </si>
  <si>
    <t>Treffen von Entscheidungen
im Alltagsleben</t>
  </si>
  <si>
    <t xml:space="preserve">Körperpflege im Bereich
des Kopfes </t>
  </si>
  <si>
    <t>pro Tag</t>
  </si>
  <si>
    <t>pro Woche</t>
  </si>
  <si>
    <t>pro Monat</t>
  </si>
  <si>
    <t>Injektionen</t>
  </si>
  <si>
    <t>Fähigkeit in einem gerin-gen Maße vorhanden</t>
  </si>
  <si>
    <t>keine, nicht täglich oder nicht auf Dauer</t>
  </si>
  <si>
    <t>Sich beschäftigen</t>
  </si>
  <si>
    <t>X</t>
  </si>
  <si>
    <t>Selbstschädigendes und autoaggressives Verhalten</t>
  </si>
  <si>
    <t xml:space="preserve">Summe Punkte Bereich 3: </t>
  </si>
  <si>
    <t>ja</t>
  </si>
  <si>
    <t>Nr.</t>
  </si>
  <si>
    <t>Kriterium</t>
  </si>
  <si>
    <t>Regelmäßige Einmalkatheteri-sierung und Nutzung von Abführmethoden</t>
  </si>
  <si>
    <t xml:space="preserve">Durchschnittswert pro Tag: </t>
  </si>
  <si>
    <t xml:space="preserve">die Maßnahmen kommen seltener als einmal täglich vor: </t>
  </si>
  <si>
    <t>die Maßnahmen kommen ein- bis dreimal täglich vor:</t>
  </si>
  <si>
    <t xml:space="preserve">die Maßnahmen kommen mehr als achtmal täglich vor: </t>
  </si>
  <si>
    <t xml:space="preserve">die Maßnahmen kommen seltener als einmal wöchentlich vor: </t>
  </si>
  <si>
    <t>die Maßnahmen kommen ein- bis mehrmals wöchentlich vor:</t>
  </si>
  <si>
    <t xml:space="preserve">die Maßnahmen kommen ein- bis zweimal täglich vor: </t>
  </si>
  <si>
    <t xml:space="preserve">die Maßnahmen kommen mindestens dreimal täglich vor: </t>
  </si>
  <si>
    <t>Kriterium in Bezug auf</t>
  </si>
  <si>
    <t>und mehr:</t>
  </si>
  <si>
    <t>Ernährung parenteral oder über Sonde</t>
  </si>
  <si>
    <t>Selbständig:</t>
  </si>
  <si>
    <t>Selbständig ist auch eine Person, die ihre Position unter Nutzung von Hilfsmitteln (Aufrichthilfe, Bettseitenteil, Strickleiter, elektrisch verstellbares Bett) allein verändern kann.</t>
  </si>
  <si>
    <t xml:space="preserve">Die Person kann beispielsweise nach Anreichen eines Hilfsmittels oder Reichen der Hand ihre Lage im Bett verändern. </t>
  </si>
  <si>
    <t xml:space="preserve">Überwiegend unselbständig: </t>
  </si>
  <si>
    <t xml:space="preserve">Die Person kann beim Positionswechsel nur wenig mithelfen, z. B. auf den Rücken rollen, am Bettgestell festhalten, Aufforderungen folgen wie z. B. Arme vor der Brust verschränken, Kopf auf die Brust legen. </t>
  </si>
  <si>
    <t xml:space="preserve">Unselbständig: </t>
  </si>
  <si>
    <t xml:space="preserve">Die Person kann sich beim Positionswechsel nicht oder nur minimal beteiligen. </t>
  </si>
  <si>
    <t>Zurück</t>
  </si>
  <si>
    <t xml:space="preserve">Die Person kann sich nicht in Sitzposition halten. Bei fehlender Rumpf- und Kopfkontrolle kann die Person nur im Bett oder Lagerungsstuhl liegend gelagert werden. </t>
  </si>
  <si>
    <t xml:space="preserve">Selbständig ist jemand auch dann, wenn er keine Personenhilfe benötigt, aber ein Hilfsmittel oder einen anderen Gegenstand zum Festhalten oder Hochziehen (z. B. Griffstangen) benutzt oder sich auf Tisch, Armlehnen oder sonstigen Gegenständen abstützen muss, um aufzustehen. Als selbständig ist auch zu bewerten, wer zwar nicht stehen kann, aber sich mit Armkraft ohne personelle Hilfe umsetzen kann (z. B. Bett – Rollstuhl, Rollstuhl – Toilette).  </t>
  </si>
  <si>
    <t xml:space="preserve">Die Person kann aus eigener Kraft aufstehen oder sich umsetzen, wenn sie eine Hand oder einen Arm gereicht bekommt.  </t>
  </si>
  <si>
    <t xml:space="preserve">Überwiegend selbständig: </t>
  </si>
  <si>
    <t>Die Pflegeperson muss beim Aufstehen, Umsetzen (erheblichen) Kraftaufwand aufbringen (hochziehen, halten, stützen, heben). Die beeinträchtigte Person hilft jedoch in geringem Maße mit, kann z. B. kurzzeitig stehen.   </t>
  </si>
  <si>
    <t xml:space="preserve">Die Person muss gehoben oder getragen werden, Mithilfe ist nicht möglich. </t>
  </si>
  <si>
    <t xml:space="preserve">Selbständig: </t>
  </si>
  <si>
    <t>Unselbständig:</t>
  </si>
  <si>
    <t xml:space="preserve">Die Person muss getragen oder vollständig im Rollstuhl geschoben werden. </t>
  </si>
  <si>
    <t>Die Person kann ohne Hilfe durch andere Personen in aufrechter Position eine Treppe steigen.</t>
  </si>
  <si>
    <t xml:space="preserve">Die Person kann eine Treppe alleine steigen, benötigt aber Begleitung wegen eines Sturzrisikos. </t>
  </si>
  <si>
    <t>Treppensteigen ist nur mit Stützen oder Festhalten der Person möglich.</t>
  </si>
  <si>
    <t xml:space="preserve">Person muss getragen oder mit Hilfsmitteln transportiert werden, keine Eigenbeteiligung. </t>
  </si>
  <si>
    <t>nein</t>
  </si>
  <si>
    <t>4.1.1</t>
  </si>
  <si>
    <t>4.1.2</t>
  </si>
  <si>
    <t>4.1.3</t>
  </si>
  <si>
    <t>4.1.4</t>
  </si>
  <si>
    <t>4.1.5</t>
  </si>
  <si>
    <t>4.1.6</t>
  </si>
  <si>
    <t>4.2.1</t>
  </si>
  <si>
    <t>4.2.2</t>
  </si>
  <si>
    <t>4.2.3</t>
  </si>
  <si>
    <t>4.2.4</t>
  </si>
  <si>
    <t>4.2.5</t>
  </si>
  <si>
    <t>4.2.6</t>
  </si>
  <si>
    <t>4.2.7</t>
  </si>
  <si>
    <t>4.2.8</t>
  </si>
  <si>
    <t>4.2.9</t>
  </si>
  <si>
    <t>4.2.10</t>
  </si>
  <si>
    <t>4.2.11</t>
  </si>
  <si>
    <t>4.3.1</t>
  </si>
  <si>
    <t>4.3.2</t>
  </si>
  <si>
    <t>4.3.3</t>
  </si>
  <si>
    <t>4.3.4</t>
  </si>
  <si>
    <t>4.3.5</t>
  </si>
  <si>
    <t>4.3.6</t>
  </si>
  <si>
    <t>4.3.7</t>
  </si>
  <si>
    <t>4.3.8</t>
  </si>
  <si>
    <t>4.3.9</t>
  </si>
  <si>
    <t>4.3.10</t>
  </si>
  <si>
    <t>4.3.11</t>
  </si>
  <si>
    <t>4.3.12</t>
  </si>
  <si>
    <t>4.3.13</t>
  </si>
  <si>
    <t>4.4.1</t>
  </si>
  <si>
    <t>4.4.2</t>
  </si>
  <si>
    <t>4.4.3</t>
  </si>
  <si>
    <t>4.4.4</t>
  </si>
  <si>
    <t>4.4.5</t>
  </si>
  <si>
    <t>4.4.6</t>
  </si>
  <si>
    <t>4.4.7</t>
  </si>
  <si>
    <t>4.4.8</t>
  </si>
  <si>
    <t>4.4.9</t>
  </si>
  <si>
    <t>4.4.10</t>
  </si>
  <si>
    <t>4.4.11</t>
  </si>
  <si>
    <t>4.4.12</t>
  </si>
  <si>
    <t>4.4.13</t>
  </si>
  <si>
    <t>4.5.1</t>
  </si>
  <si>
    <t>4.5.2</t>
  </si>
  <si>
    <t>4.5.3</t>
  </si>
  <si>
    <t>4.5.4</t>
  </si>
  <si>
    <t>4.5.5</t>
  </si>
  <si>
    <t>4.5.6</t>
  </si>
  <si>
    <t>4.5.7</t>
  </si>
  <si>
    <t>4.5.8</t>
  </si>
  <si>
    <t>4.5.9</t>
  </si>
  <si>
    <t>4.5.10</t>
  </si>
  <si>
    <t>4.5.11</t>
  </si>
  <si>
    <t>4.5.12</t>
  </si>
  <si>
    <t>4.5.13</t>
  </si>
  <si>
    <t>4.5.14</t>
  </si>
  <si>
    <t>4.5.15</t>
  </si>
  <si>
    <t>4.5.16</t>
  </si>
  <si>
    <t>4.6.1</t>
  </si>
  <si>
    <t>4.6.2</t>
  </si>
  <si>
    <t>4.6.3</t>
  </si>
  <si>
    <t>4.6.4</t>
  </si>
  <si>
    <t>4.6.5</t>
  </si>
  <si>
    <t>4.6.6</t>
  </si>
  <si>
    <t>Zwischenergebnis 4.4.1. - 4.4.7:</t>
  </si>
  <si>
    <t>Zwischenergebnis 4.4.8.:</t>
  </si>
  <si>
    <t>Zwischenergebnis 4.4.9. - 4.4.10:</t>
  </si>
  <si>
    <t>Zwischenergebnis 4.4.11. - 4.4.12:</t>
  </si>
  <si>
    <t>Zwischenergebnis 4.4.13:</t>
  </si>
  <si>
    <t>deren Summe jeweils einzeln berücksichtigt (Vorgabe BRl:</t>
  </si>
  <si>
    <t xml:space="preserve">Rundung auf die 4. Stelle nach dem Komma - hier bei der Bildung der Durchschnitt pro Tag sowie </t>
  </si>
  <si>
    <t xml:space="preserve">Diese Rechnung ist in der BRl nicht 100%ig definiert. Im Grunde kann es aber eigentlich nur mit </t>
  </si>
  <si>
    <t xml:space="preserve">Würde der MDK einen anderen Rechenweg wählen, dürften die Abweichungen - wenn überhaupt - </t>
  </si>
  <si>
    <t>Anmerkung 2:</t>
  </si>
  <si>
    <t>Ein anderes Vorgehen macht aber keinen Sinn.</t>
  </si>
  <si>
    <t>Anmerkung 5:</t>
  </si>
  <si>
    <t>Bewältigen der Folgen einer
Stuhlinkontinenz und
Umgang mit Stoma</t>
  </si>
  <si>
    <t xml:space="preserve">Zwischenergebnis 4.5.16.: </t>
  </si>
  <si>
    <t xml:space="preserve">Fähigkeit vorhanden: </t>
  </si>
  <si>
    <t xml:space="preserve">Die Person erkennt andere Personen aus ihrem näheren Umfeld unmittelbar. </t>
  </si>
  <si>
    <t xml:space="preserve">Fähigkeit größtenteils vorhanden: </t>
  </si>
  <si>
    <t>Die Person erkennt bekannte Personen beispielsweise erst nach einer längeren Zeit des Kontaktes in einem Gespräch oder sie hat Schwierigkeiten wenn auch nicht täglich, aber doch in regelmäßigen Abständen, vertraute Personen zu erkennen</t>
  </si>
  <si>
    <t xml:space="preserve">Fähigkeit in geringem Maße vorhanden: </t>
  </si>
  <si>
    <t xml:space="preserve">Fähigkeit nicht vorhanden: </t>
  </si>
  <si>
    <t xml:space="preserve">Auch Familienmitglieder werden nicht oder nur ausnahmsweise erkannt. </t>
  </si>
  <si>
    <t>Die Person weiß in welcher Stadt, auf welchem Stockwerk und ggf. in welcher Einrichtung sie sich befindet. Sie kennt sich in den regelmäßig genutzten Räumlichkeiten aus. Ein Verirren in den Räumlichkeiten der eigenen Wohnung oder unmittelbar im Wohnbereich einer Einrichtung kommt nicht vor und die Person findet sich auch in der näheren außerhäuslichen Umgebung zurecht. Sie weiß beispielsweise, wie sie zu benachbarten Geschäften, zu einer Bushaltestelle oder zu einer anderen nahe gelegenen Örtlichkeit gelangt.  </t>
  </si>
  <si>
    <t>Es bestehen Schwierigkeiten, sich in der außerhäuslichen Umgebung zu orientieren, beispielsweise nach Verlassen des Hauses wieder den Weg zurück zu finden. In den eigenen Wohnräumen existieren solche Schwierigkeiten hingegen nicht.  </t>
  </si>
  <si>
    <t xml:space="preserve">Die Person hat auch in einer gewohnten Wohnumgebung Schwierigkeiten sich zurechtzufinden. Regelmäßig genutzte Räumlichkeiten und Wege in der Wohnumgebung werden nicht immer erkannt. </t>
  </si>
  <si>
    <t xml:space="preserve">Selbst in der eigenen Wohnumgebung ist die Person regelmäßig auf Unterstützung angewiesen, um sich zurechtzufinden. </t>
  </si>
  <si>
    <t xml:space="preserve">F 4.2.3 Zeitliche Orientierung - Fähigkeit, zeitliche Strukturen zu erkennen </t>
  </si>
  <si>
    <t>Die zeitliche Orientierung ist ohne nennenswerte Beeinträchtigungen vorhanden.  </t>
  </si>
  <si>
    <t>Die Person ist die meiste Zeit über zeitlich orientiert, aber nicht durchgängig. Sie hat z. B. Schwierigkeiten, ohne äußere Orientierungshilfen (Uhr, Dunkelheit etc.) den Tagesabschnitt zu bestimmen.  </t>
  </si>
  <si>
    <t>Die zeitliche Orientierung ist die meiste Zeit nur in Ansätzen vorhanden. Die Person ist auch unter Nutzung äußerer Orientierungshilfen zumeist nicht in der Lage, Tageszeiten zu erkennen, zu denen regelmäßig bestimmte Ereignisse stattfinden (z. B. Mittagessen).</t>
  </si>
  <si>
    <t xml:space="preserve">Das Verständnis für zeitliche Strukturen und Abläufe ist kaum oder nicht vorhanden. </t>
  </si>
  <si>
    <t>Fähigkeit vorhanden:</t>
  </si>
  <si>
    <t>Die Person kann über kurz zurückliegende Ereignisse Auskunft geben oder durch Handlungen und Gesten signalisieren, dass sie sich erinnert.  </t>
  </si>
  <si>
    <t xml:space="preserve">Die Person ist nicht (oder nur selten) in der Lage, sich an Ereignisse, Dinge oder Personen aus der eigenen Lebensgeschichte zu erinnern. </t>
  </si>
  <si>
    <t xml:space="preserve">Die Person verliert manchmal den Faden und vergisst, welcher Handlungsschritt der nächste ist. Erhält sie dabei eine Erinnerungshilfe, kann sie die Handlung aber selbständig fortsetzen. </t>
  </si>
  <si>
    <t xml:space="preserve">Die Person hat erhebliche Schwierigkeiten. Sie verwechselt regelmäßig die Reihenfolge der einzelnen Handlungsschritte oder vergisst einzelne, notwendige Handlungsschritte. </t>
  </si>
  <si>
    <t xml:space="preserve">Mehrschrittige Alltagshandlungen werden erst gar nicht begonnen oder nach den ersten Versuchen aufgegeben. </t>
  </si>
  <si>
    <t xml:space="preserve">Die Person kann auch in unbekannten Situationen folgerichtige Entscheidungen treffen, beispielsweise beim Umgang mit unbekannten Personen, die an der Haustür klingeln. </t>
  </si>
  <si>
    <t>Fähigkeit in geringem Maße vorhanden</t>
  </si>
  <si>
    <t>Im Rahmen der Alltagsroutinen oder zuvor besprochenen Situationen können Entscheidungen getroffen werden, die Person hat aber Schwierigkeiten in unbekannten Situationen.  </t>
  </si>
  <si>
    <t>Die Person trifft zwar Entscheidungen, diese Entscheidungen sind jedoch in der Regel nicht geeignet, ein bestimmtes Ziel zu erreichen. Dies ist beispielsweise der Fall, wenn die Person mit nur leichter Bekleidung bei winterlichen Temperaturen im Freien spazieren gehen will. Weiterhin liegt eine schwere Beeinträchtigung vor, wenn die Person nur mit Unterstützung in Form von Anleitung, Aufforderung, Aufzeigen von Handlungsalternativen in der Lage ist, Entscheidungen zu treffen.</t>
  </si>
  <si>
    <t>Fähigkeit nicht vorhanden:</t>
  </si>
  <si>
    <t>Fähigkeit vorhanden</t>
  </si>
  <si>
    <t xml:space="preserve">Die Person kann Sachverhalte und Informationen aus dem Alltagsleben ohne nennenswerte Probleme verstehen. </t>
  </si>
  <si>
    <t>Fähigkeit größtenteils vorhanden</t>
  </si>
  <si>
    <t>Fähigkeit in geringem Maße vorhanden:</t>
  </si>
  <si>
    <t xml:space="preserve">Die Person kann einfache Sachverhalte und Informationen nachvollziehen, hat bei komplizierteren jedoch Schwierigkeiten. </t>
  </si>
  <si>
    <t xml:space="preserve">Die Person kann auch einfache Informationen häufig nur nachvollziehen, wenn sie wiederholt erklärt werden. Eine schwere Beeinträchtigung liegt auch dann vor, wenn das Verständnis sehr stark von der Tagesform abhängt.  </t>
  </si>
  <si>
    <t>Fähigkeit nicht vorhanden</t>
  </si>
  <si>
    <t xml:space="preserve">Die Person gibt weder verbal noch nonverbal zu erkennen, dass sie Situationen und übermittelte Informationen verstehen kann. </t>
  </si>
  <si>
    <t xml:space="preserve">Die Person erkennt meist nur solche Risiken und Gefahren, die sich in der vertrauten innerhäuslichen Wohnumgebung wiederfinden. Es bestehen aber beispielsweise Schwierigkeiten, Risiken im Straßenverkehr angemessen einzuschätzen oder Gefährdungen in ungewohnter Umgebung zu erkennen.  </t>
  </si>
  <si>
    <t>Die Person kann auch Risiken und Gefahren, denen sie häufig auch in der Wohnumgebung begegnet, oft nicht als solche erkennen.</t>
  </si>
  <si>
    <t xml:space="preserve">Die Person kann Risiken und Gefahren so gut wie gar nicht erkennen. </t>
  </si>
  <si>
    <t>Die Person kann Bedürfnisse äußern.</t>
  </si>
  <si>
    <t xml:space="preserve">Die Person kann auf Nachfrage elementare Bedürfnisse äußern. Die Person äußert Bedürfnisse aber nicht immer von sich aus. </t>
  </si>
  <si>
    <t xml:space="preserve">Elementare Bedürfnisse sind nur aus nonverbalen Reaktionen (Mimik, Gestik, Lautäußerungen) ableitbar, ggf. nach oder durch entsprechende(r) Stimulation; oder die Person äußert von sich aus keine elementaren Bedürfnisse, muss dazu ständig angeleitet werden, kann aber Zustimmung oder Ablehnung deutlich machen.  </t>
  </si>
  <si>
    <t xml:space="preserve">Die Person äußert nicht oder nur sehr selten Bedürfnisse, auch nicht in nonverbaler Form. Sie kann weder Zustimmung noch Ablehnung deutlich machen.  </t>
  </si>
  <si>
    <t xml:space="preserve">Aufforderungen und Bitten zu alltäglichen Grundbedürfnissen werden ohne weiteres verstanden. </t>
  </si>
  <si>
    <t xml:space="preserve">Einfache Bitten und Aufforderungen, wie z. B. „Setz dich bitte an den Tisch!“, „Zieh dir die Jacke über!“, „Komm zum Essen!“, „Prosit!“ werden verstanden, Aufforderungen in nicht alltäglichen Situationen müssen erklärt werden. Ggf. sind besonders deutliche Ansprache, Wiederholungen, Zeichensprache, Gebärdensprache oder Schrift erforderlich, um Aufforderungen verständlich zu machen. </t>
  </si>
  <si>
    <t xml:space="preserve">Die Person kann Aufforderungen und Bitten meist nicht verstehen, wenn diese nicht wiederholt geäußert und erläutert werden. Das Verständnis ist sehr von der Tagesform abhängig. Sie zeigt aber Zustimmung oder Ablehnung gegenüber nonverbalen Aufforderungen, z. B. Berührungen oder Geleiten an den Esstisch. </t>
  </si>
  <si>
    <t xml:space="preserve">Die Person kann Anleitung und Aufforderungen kaum oder nicht verstehen. </t>
  </si>
  <si>
    <t xml:space="preserve">Die Person kommt sowohl in Einzel- als auch in Gesprächen kleiner Gruppen gut zurecht. Sie zeigt im Gespräch Eigeninitiative, Interesse und beteiligt sich, wenn vielleicht auch nur auf direkte Ansprache hin. Ihre Äußerungen passen zu den Inhalten des Gesprächs. </t>
  </si>
  <si>
    <t xml:space="preserve">Die Person kommt in Gesprächen mit einer Person gut zurecht, in Gruppen ist sie jedoch meist überfordert und verliert den Faden. Wortfindungsstörungen treten ggf. regelmäßig auf. Die Person ist häufig auf besonders deutliche Ansprache oder Wiederholung von Worten, Sätzen angewiesen.  </t>
  </si>
  <si>
    <t xml:space="preserve">Ein Gespräch mit der Person, das über einfache Mitteilungen hinausgeht, ist auch unter Einsatz nonverbaler Kommunikation kaum oder nicht möglich.  </t>
  </si>
  <si>
    <t xml:space="preserve">F 4.3.1 Motorisch geprägte Verhaltensauffälligkeiten </t>
  </si>
  <si>
    <t xml:space="preserve">F 4.3.2 Nächtliche Unruhe </t>
  </si>
  <si>
    <t xml:space="preserve">F 4.3.5 Physisch aggressives Verhalten gegenüber anderen Personen </t>
  </si>
  <si>
    <t xml:space="preserve">F 4.3.12 Sozial inadäquate Verhaltensweisen </t>
  </si>
  <si>
    <t>Selbständig</t>
  </si>
  <si>
    <t xml:space="preserve">Die Person kann die beschriebene Aktivität ohne personelle Hilfe durchführen. </t>
  </si>
  <si>
    <t>Überwiegend selbständig</t>
  </si>
  <si>
    <t>Überwiegend unselbständig</t>
  </si>
  <si>
    <t xml:space="preserve">Die Person kann die Aktivität selbständig durchführen, wenn benötigte Gegenstände, z. B. Seife, Waschlappen bereitgelegt werden oder sie Aufforderung bzw. punktuelle Teilhilfen, z. B. Waschen unter den Achseln oder der Brust erhält. </t>
  </si>
  <si>
    <t xml:space="preserve">Die Person kann nur geringe Anteile der Aktivität selbständig durchführen, sich z. B. nur Hände oder Gesicht waschen oder benötigt umfassende Anleitung. </t>
  </si>
  <si>
    <t>Unselbständig</t>
  </si>
  <si>
    <t xml:space="preserve">Die Person kann sich an der Aktivität nicht oder nur minimal beteiligen. </t>
  </si>
  <si>
    <t xml:space="preserve">Die Person kann die beschriebenen Aktivitäten ohne personelle Hilfe durchführen. </t>
  </si>
  <si>
    <t xml:space="preserve">Die Person kann nur geringe Anteile der Aktivität selbständig leisten, so beginnt sie z. B. mit dem Zähneputzen oder der Rasur, ohne die Aktivität zu Ende zu führen.  </t>
  </si>
  <si>
    <t xml:space="preserve">Die Person kann sich an den Aktivitäten nicht oder nur minimal beteiligen.  </t>
  </si>
  <si>
    <t xml:space="preserve">Die Person kann die Aktivität selbständig durchführen, wenn benötigte Utensilien, z. B. Seife, Waschlappen bereitgelegt werden oder sie Aufforderung bzw. punktuelle Teilhilfen erhält.  </t>
  </si>
  <si>
    <t xml:space="preserve">Die Person kann nur geringe Anteile der Aktivität selbständig durchführen, sich z. B. nur den vorderen Intimbereich waschen. </t>
  </si>
  <si>
    <t>Die Person kann sich an der Aktivität nicht oder nur minimal beteiligen.</t>
  </si>
  <si>
    <t xml:space="preserve">Die Person kann die Aktivität selbständig durchführen, wenn Utensilien vorbereitet bzw. bereitgestellt werden, einzelne Handreichungen geleistet werden, z. B. Stützen beim Ein-, Aussteigen, Bedienung eines Badewannenlifters, Hilfe beim Haare waschen oder Föhnen, beim Abtrocknen oder wenn während des (Dusch-) Bades aus nachvollziehbaren Sicherheitsgründen Anwesenheit erforderlich ist.  </t>
  </si>
  <si>
    <t xml:space="preserve">Die Person kann nur einen stark begrenzten Teil der Aktivität selbständig durchführen, z. B. das Waschen des vorderen Oberkörpers. </t>
  </si>
  <si>
    <t>Die Person kann nur bei einem stark begrenzten Teil der Aktivität mithelfen, beispielsweise die Hände in die Ärmel eines bereitgehaltenen T-Shirts schieben.</t>
  </si>
  <si>
    <t xml:space="preserve">Die Person kann die Aktivität zu einem geringen Teil selbständig durchführen. Beispielsweise gelingt das Hochziehen von Hose, Rock zur Taille selbständig, zuvor muss das Kleidungsstück jedoch von der Pflegeperson über die Füße gezogen werden. </t>
  </si>
  <si>
    <t xml:space="preserve">Es ist punktuelle Hilfe erforderlich, z. B. beim Öffnen einer Flasche oder beim Schneiden von harten Nahrungsmitteln.  </t>
  </si>
  <si>
    <t xml:space="preserve">Es muss ständig zur Nahrungsaufnahme motiviert werden oder die Nahrung muss größtenteils gereicht werden oder es ist ständige und unmittelbare Eingreifbereitschaft der Pflegeperson erforderlich, aufgrund von Aspirationsgefahr. </t>
  </si>
  <si>
    <t xml:space="preserve">Die Nahrung muss (nahezu) komplett gereicht werden.  </t>
  </si>
  <si>
    <t xml:space="preserve">Die Person kann selbständig trinken, wenn ein Glas, eine Tasse unmittelbar in den Aktionsradius der Person positioniert oder sie ans Trinken erinnert wird.  </t>
  </si>
  <si>
    <t>Das Trinkgefäß muss beispielsweise in die Hand gegeben werden, das Trinken erfolgt jedoch selbständig oder die Person muss zu fast jedem Schluck motiviert werden oder es ist ständige und unmittelbare Eingreifbereitschaft der Pflegeperson erforderlich, aufgrund von Aspirationsgefahr.</t>
  </si>
  <si>
    <t xml:space="preserve">Getränke müssen (nahezu) komplett gereicht werden.  </t>
  </si>
  <si>
    <t xml:space="preserve">Die Person kann sich nicht oder nur minimal an der Aktivität beteiligen </t>
  </si>
  <si>
    <t>Die Person kann Hilfsmittel selbständig benutzen.</t>
  </si>
  <si>
    <t xml:space="preserve">Die Person kann die Aktivität überwiegend selbständig durchführen, wenn Inkontinenzsysteme angereicht oder entsorgt werden oder die Person an den Wechsel erinnert wird.  </t>
  </si>
  <si>
    <t xml:space="preserve">Die Person kann sich am Wechsel der Inkontinenzsysteme beteiligen, z. B. nur Vorlagen einlegen oder Inkontinenzhosen nur entfernen.  </t>
  </si>
  <si>
    <t>Beteiligung ist nicht oder nur minimal möglich.</t>
  </si>
  <si>
    <t xml:space="preserve">Die Person kann die Aktivität überwiegend selbständig durchführen, wenn Inkontinenzsysteme bereit gelegt und entsorgt werden oder die Person an den Wechsel erinnert wird.   </t>
  </si>
  <si>
    <t xml:space="preserve">Die Person kann sich am Wechsel der Inkontinenzsysteme beteiligen, z. B. Mithilfe beim Wechsel eines Stomabeutels. Bei Vorliegen einer Stuhlinkontinenz sind Ressourcen beim Wechsel des Inkontinenzmaterials eher selten. </t>
  </si>
  <si>
    <t>Wenn die Versorgung mit Hilfe erfolgt, werden folgende Ausprägungen unterschieden:</t>
  </si>
  <si>
    <t>Nicht täglich, nicht auf Dauer</t>
  </si>
  <si>
    <t>Täglich, zusätzlich zu oraler Ernährung</t>
  </si>
  <si>
    <t>Ausschließlich o. nahezu ausschließlich</t>
  </si>
  <si>
    <t>F 4.5.16 Einhalten einer Diät oder anderer krankheits- oder therapiebedingter Verhaltensvorschriften</t>
  </si>
  <si>
    <t xml:space="preserve">Die Routineabläufe können weitgehend selbständig gestaltet werden, bei ungewohnten Veränderungen ist Unterstützung notwendig. Es reichen z. B. Erinnerungshilfen an einzelne vereinbarte Termine. Überwiegend selbständig ist eine Person beispielsweise auch dann, wenn ihre Kommunikationsfähigkeit oder Sinneswahrnehmung stark beeinträchtigt ist und sie daher Hilfe benötigt, um den Tagesablauf mit anderen Menschen abzustimmen.  </t>
  </si>
  <si>
    <t xml:space="preserve">Mitwirkung an der Tagesstrukturierung oder Orientierung an vorgegebenen Strukturen ist nicht oder nur minimal möglich. </t>
  </si>
  <si>
    <t>Die Person benötigt personelle Hilfe beim Aufstehen oder Zu-Bett-Gehen, z. B. Transferhilfen oder zeitliche Orientierungshilfen beim Wecken oder Aufforderung schlafen zu gehen oder einzelne Hilfen wie z. B. Abdunkeln des Schlafraumes. Die Nachtruhe ist meist ungestört, nur gelegentlich entsteht nachts ein Hilfebedarf.</t>
  </si>
  <si>
    <t xml:space="preserve">Die Person verfügt über keinen oder einen gestörten Schlaf-Wach-Rhythmus. Dies gilt u. a. für mobile gerontopsychiatrisch erkrankte Personen und auch für Menschen, die keinerlei Aktivitäten ausüben, z. B. im Wachkoma oder Personen, die regelmäßig mindestens dreimal in der Nacht personelle Unterstützung benötigen.  </t>
  </si>
  <si>
    <t>Die Person kann sich an Beschäftigungen beteiligen, aber nur mit (kontinuierlicher) Anleitung, Begleitung oder motorische Unterstützung.</t>
  </si>
  <si>
    <t>Die Person kann an der Entscheidung oder Durchführung nicht nennenswert mitwirken. Sie zeigt keine Eigeninitiative, kann Anleitung und Aufforderungen nicht kognitiv umsetzen, beteiligt sich nicht oder nur minimal an angebotenen Beschäftigungen.</t>
  </si>
  <si>
    <t xml:space="preserve">Die Person nimmt sich etwas vor, muss aber erinnert werden, dies auch durchzuführen. Oder sie benötigt infolge körperlicher Beeinträchtigungen regelmäßig Hilfe im Bereich der Kommunikation, um sich mit anderen Menschen verabreden zu können. </t>
  </si>
  <si>
    <t>Die Person plant von sich aus nicht, entscheidet aber mit Unterstützung durch andere Personen. Sie muss an die Umsetzung der eigenen Entscheidungen erinnert werden oder benötigt bei der Umsetzung emotionale oder körperliche Unterstützung. Überwiegend unselbständig ist daher auch eine Person, die zwar kognitiv in der Lage ist, selbständig zu planen und zu entscheiden, die aber so stark somatisch beeinträchtigt ist, dass sie für alle Umsetzungsschritte personelle Hilfe benötigt.</t>
  </si>
  <si>
    <t xml:space="preserve">Die Person verfügt nicht über Zeitvorstellungen für Planungen über den Tag hinaus, auch bei Vorgabe von Auswahloptionen wird weder Zustimmung noch Ablehnung signalisiert. </t>
  </si>
  <si>
    <t xml:space="preserve">Die Person reagiert nicht auf Ansprache. Auch nonverbale Kontaktversuche, z. B. Berührungen führen zu keiner nennenswerten Reaktion. </t>
  </si>
  <si>
    <t xml:space="preserve">Die Person nimmt keinen Kontakt außerhalb des direkten Umfeldes auf und reagiert nicht auf Anregungen zur Kontaktaufnahme. </t>
  </si>
  <si>
    <t xml:space="preserve">4.5.4 Absaugen und Sauerstoffgabe </t>
  </si>
  <si>
    <t>Allgemeine Vorbemerkungen zu Modul 1</t>
  </si>
  <si>
    <t xml:space="preserve">F 4.1.3 Umsetzen 
Von einer erhöhten Sitzfläche, Bettkante, Stuhl, Sessel, Bank, Toilette etc., aufstehen und sich auf einen Rollstuhl, Toilettenstuhl, Sessel o.ä. umsetzen  </t>
  </si>
  <si>
    <t>F 4.1.4 Fortbewegen innerhalb des Wohnbereichs 
Sich innerhalb einer Wohnung oder im Wohnbereich einer Einrichtung zwischen den Zimmern sicher bewegen</t>
  </si>
  <si>
    <t xml:space="preserve">F 4.1.5 Treppensteigen 
Überwinden von Treppen zwischen zwei Etagen </t>
  </si>
  <si>
    <t xml:space="preserve">Das Kriterium der „Gebrauchsunfähigkeit beider Arme und beider Beine“ umfasst nicht zwingend die Bewegungsunfähigkeit der Arme und Beine, die durch Lähmungen aller Extremitäten hervorgerufen werden kann. Ein vollständiger Verlust der Greif-, Steh- und Gehfunktion ist unabhängig von der Ursache zu bewerten. Dies kann z. B. auch bei Menschen im Wachkoma vorkommen oder durch hochgradige Kontrakturen, Versteifungen, hochgradigen Tremor und Rigor oder Athetose bedingt sein. Eine Gebrauchsunfähigkeit beider Arme und beider Beine liegt auch vor, wenn eine minimale Restbeweglichkeit der Arme noch vorhanden ist, z. B. die Person mit dem Ellenbogen noch den Joystick eines Rollstuhls bedienen kann, oder nur noch unkontrollierbare Greifreflexe bestehen.  
</t>
  </si>
  <si>
    <r>
      <rPr>
        <b/>
        <sz val="10"/>
        <color rgb="FF000000"/>
        <rFont val="Arial"/>
        <family val="2"/>
      </rPr>
      <t>Vorbemerkung:</t>
    </r>
    <r>
      <rPr>
        <sz val="10"/>
        <color rgb="FF000000"/>
        <rFont val="Arial"/>
        <family val="2"/>
      </rPr>
      <t xml:space="preserve"> Treppensteigen ist unabhängig von der individuellen Wohnsituation zu bewerten! </t>
    </r>
  </si>
  <si>
    <t xml:space="preserve">F 4.2.1 Erkennen von Personen aus dem näheren Umfeld 
Fähigkeit, Personen aus dem näheren Umfeld wiederzuerkennen, d.h. Menschen, zu denen im Alltag regelmäßig ein direkter Kontakt besteht </t>
  </si>
  <si>
    <r>
      <rPr>
        <b/>
        <sz val="10"/>
        <color rgb="FF000000"/>
        <rFont val="Arial"/>
        <family val="2"/>
      </rPr>
      <t xml:space="preserve">Vorbemerkung: </t>
    </r>
    <r>
      <rPr>
        <sz val="10"/>
        <color rgb="FF000000"/>
        <rFont val="Arial"/>
        <family val="2"/>
      </rPr>
      <t>Dazu gehören z. B. Familienmitglieder, Nachbarn aber auch Pflegekräfte eines ambulanten Dienstes oder einer stationären Pflegeeinrichtung.</t>
    </r>
  </si>
  <si>
    <t>Die aus dem näheren Umfeld stammenden Personen werden nur selten erkannt oder die Fähigkeit hängt ggf. von der Tagesform ab, d. h. die Fähigkeit unterliegt im Zeitverlauf erheblichen Schwankungen.</t>
  </si>
  <si>
    <r>
      <rPr>
        <b/>
        <sz val="10"/>
        <color rgb="FF000000"/>
        <rFont val="Arial"/>
        <family val="2"/>
      </rPr>
      <t xml:space="preserve">Vorbemerkung: </t>
    </r>
    <r>
      <rPr>
        <sz val="10"/>
        <color rgb="FF000000"/>
        <rFont val="Arial"/>
        <family val="2"/>
      </rPr>
      <t>Dazu gehören Uhrzeit, Tagesabschnitte (Vormittag, Nachmittag, Abend etc.), Jahreszeiten und die zeitliche Abfolge des eigenen Lebens. Aufschluss über die Fähigkeit zur zeitlichen Orientierung geben Antworten auf die Frage nach der Jahreszeit, dem Jahr, dem Wochentag, dem Monat oder der Tageszeit.</t>
    </r>
  </si>
  <si>
    <t xml:space="preserve">F 4.2.4 Erinnern an wesentliche Ereignisse oder Beobachtungen 
Fähigkeit, sich an kurz und auch länger zurückliegende Ereignisse oder Beobachtungen zu erinnern </t>
  </si>
  <si>
    <r>
      <rPr>
        <b/>
        <sz val="10"/>
        <color rgb="FF000000"/>
        <rFont val="Arial"/>
        <family val="2"/>
      </rPr>
      <t xml:space="preserve">Vorbemerkung: </t>
    </r>
    <r>
      <rPr>
        <sz val="10"/>
        <color rgb="FF000000"/>
        <rFont val="Arial"/>
        <family val="2"/>
      </rPr>
      <t>Dazu gehört, dass die Person z. B. weiß, was sie zum Frühstück gegessen hat oder mit welchen Tätigkeiten sie den Vormittag verbracht hat. Im Hinblick auf das Langzeitgedächtnis geht es bei Erwachsenen z. B. um die Kenntnis des Geburtsjahres, des Geburtsorts oder wichtiger Bestandteile des Lebensverlaufs wie Eheschließung und Berufstätigkeit.</t>
    </r>
  </si>
  <si>
    <t xml:space="preserve">F 4.2.5 Steuern von mehrschrittigen Alltagshandlungen 
Fähigkeit, zielgerichtete Handlungen des Lebensalltags, die eine Abfolge von Teilschritten umfassen, zu steuern </t>
  </si>
  <si>
    <t xml:space="preserve">F 4.2.7 Verstehen von Sachverhalten und Informationen 
Fähigkeit, Sachverhalte zu verstehen und Informationen inhaltlich einordnen zu können </t>
  </si>
  <si>
    <r>
      <rPr>
        <b/>
        <sz val="10"/>
        <color rgb="FF000000"/>
        <rFont val="Arial"/>
        <family val="2"/>
      </rPr>
      <t xml:space="preserve">Vorbemerkung: </t>
    </r>
    <r>
      <rPr>
        <sz val="10"/>
        <color rgb="FF000000"/>
        <rFont val="Arial"/>
        <family val="2"/>
      </rPr>
      <t xml:space="preserve">Dazu gehören Gefahren wie Strom- und Feuerquellen, Barrieren und Hindernisse auf dem Fußboden bzw. auf Fußwegen, eine problematische Beschaffenheit des Bodens (z. B. Glätte) oder Gefahrenzonen in der außerhäuslichen Umgebung (z. B. verkehrsreiche Straßen, Baustellen). </t>
    </r>
  </si>
  <si>
    <t xml:space="preserve">F 4.2.10 Verstehen von Aufforderungen 
Fähigkeit, Aufforderungen in Hinblick auf alltägliche Grundbedürfnisse zu verstehen </t>
  </si>
  <si>
    <r>
      <rPr>
        <b/>
        <sz val="10"/>
        <color rgb="FF000000"/>
        <rFont val="Arial"/>
        <family val="2"/>
      </rPr>
      <t xml:space="preserve">Vorbemerkung: </t>
    </r>
    <r>
      <rPr>
        <sz val="10"/>
        <color rgb="FF000000"/>
        <rFont val="Arial"/>
        <family val="2"/>
      </rPr>
      <t>Zu den alltäglichen Grundbedürfnissen gehören z. B. Essen, Trinken, sich kleiden, sich beschäftigen.</t>
    </r>
  </si>
  <si>
    <t xml:space="preserve">F 4.2.11 Beteiligen an einem Gespräch 
Fähigkeit, in einem Gespräch Gesprächsinhalte aufzunehmen, sinngerecht zu antworten und zur Weiterführung des Gesprächs Inhalte einzubringen </t>
  </si>
  <si>
    <t>Erläuterungen der Begutachtungsrichtlinie zu Modul 1: Mobilität</t>
  </si>
  <si>
    <t>Erläuterungen der Begutachtungsrichtlinie zu Modul 3: Verhaltensweisen und psychische Problemlagen</t>
  </si>
  <si>
    <t>Allgemeine Vorbemerkungen zu Modul 3</t>
  </si>
  <si>
    <t>Dieses Kriterium fasst verschiedene Verhaltensweisen zusammen. Dazu gehören vor allem das (scheinbar) ziellose Umhergehen in der Wohnung oder der Einrichtung und der Versuch desorientierter Personen, ohne Begleitung die Wohnung, Einrichtung zu verlassen oder Orte aufzusuchen, die für diese Person unzugänglich sein sollten, z. B. Treppenhaus, Zimmer anderer Bewohner. Ebenso zu berücksichtigen ist allgemeine Rastlosigkeit in Form von ständigem Aufstehen und Hinsetzen oder Hin- und Herrutschen auf dem Sitzplatz oder im und aus dem Bett.</t>
  </si>
  <si>
    <t xml:space="preserve">Gemeint sind hier nächtliches Umherirren oder nächtliche Unruhephasen bis hin zur Umkehr des Tag-, Nachtrhythmus im Sinne von aktiv sein in der Nacht und schlafen während des Tages. Zu bewerten ist, wie häufig Anlass für personelle Unterstützung zur Steuerung des Schlaf-Wach-Rhythmus bestehen, z. B. wieder ins Bett bringen und beruhigen. Schlafstörungen wie Einschlafschwierigkeiten am Abend oder Wachphasen während der Nacht sind nicht zu werten. Andere nächtliche Hilfen, z. B. Aufstehen, zu Bett bringen bei Nykturie oder Lagerungen sind nur unter F 4.6.2. zu werten. </t>
  </si>
  <si>
    <t>Selbstschädigendes und autoaggressives Verhalten kann z. B. darin bestehen, sich selbst durch Gegenstände zu verletzen, ungenießbare Substanzen zu essen und zu trinken, sich selbst schlagen und sich selbst mit den Fingernägeln oder Zähnen verletzen.</t>
  </si>
  <si>
    <t>Gemeint sind hier aggressive, auf Gegenstände gerichtete Handlungen wie Gegenstände wegstoßen oder wegschieben, gegen Gegenstände schlagen, das Zerstören von Dingen sowie das Treten nach Gegenständen.</t>
  </si>
  <si>
    <t>Verbale Aggression kann sich z. B. in verbalen Beschimpfungen oder in der Bedrohung anderer Personen ausdrücken.</t>
  </si>
  <si>
    <t xml:space="preserve">Hier ist die Abwehr von Unterstützung, z. B. bei der Körperpflege, die Verweigerung der Nahrungsaufnahme, der Medikamenteneinnahme oder anderer notwendiger Verrichtungen sowie die Manipulation an Vorrichtungen wie z. B. Katheter, Infusion, Sondenernährung gemeint. Dazu gehört nicht die willentliche (selbstbestimmte) Ablehnung bestimmter Maßnahmen. </t>
  </si>
  <si>
    <t>Die Person hat starke Ängste oder Sorgen, sie erlebt Angstattacken unabhängig von der Ursache.</t>
  </si>
  <si>
    <t>zu allgemeinen Vorbemerkungen</t>
  </si>
  <si>
    <t>g</t>
  </si>
  <si>
    <t>Erläuterungen der Begutachtungsrichtlinie zu Modul 2: 
Kognitive und kommunikative Fähigkeiten</t>
  </si>
  <si>
    <t>Erläuterungen der Begutachtungsrichtlinie zu Modul 4: Selbstversorgung</t>
  </si>
  <si>
    <t>Allgemeine Vorbemerkungen zu Modul 4</t>
  </si>
  <si>
    <r>
      <rPr>
        <b/>
        <sz val="10"/>
        <color rgb="FF000000"/>
        <rFont val="Arial"/>
        <family val="2"/>
      </rPr>
      <t>Angaben zur Versorgung</t>
    </r>
    <r>
      <rPr>
        <sz val="10"/>
        <color rgb="FF000000"/>
        <rFont val="Arial"/>
        <family val="2"/>
      </rPr>
      <t xml:space="preserve">
Zu diesem Modul werden zunächst besondere Bedarfsaspekte erfasst. Dazu gehören die parenterale Ernährung oder die Ernährung über eine Sonde, die künstliche Harn- oder Stuhlableitung, sowie Störungen der Blasen- und Darmkontrolle in ihren Ausprägungsgraden.</t>
    </r>
    <r>
      <rPr>
        <b/>
        <sz val="10"/>
        <color rgb="FF000000"/>
        <rFont val="Arial"/>
        <family val="2"/>
      </rPr>
      <t/>
    </r>
  </si>
  <si>
    <r>
      <rPr>
        <b/>
        <sz val="10"/>
        <color rgb="FF000000"/>
        <rFont val="Arial"/>
        <family val="2"/>
      </rPr>
      <t>Ernährung parenteral oder über Sonde</t>
    </r>
    <r>
      <rPr>
        <sz val="10"/>
        <color rgb="FF000000"/>
        <rFont val="Arial"/>
        <family val="2"/>
      </rPr>
      <t xml:space="preserve">
Es ist anzugeben, ob die Ernährung parenteral z. B. über Port, über eine perkutane endoskopische Gastrostomie (PEG), eine perkutane endoskopischen Jejunostomie (PEJ) oder eine nasale Magensonde, sowie ob sie über Pumpe, Schwerkraft oder als Bolusgabe erfolgt.</t>
    </r>
  </si>
  <si>
    <t>Es werden folgende Häufigkeiten erfasst: 
0 = nie oder sehr selten 
1 = selten, d.h. ein- bis dreimal innerhalb von zwei Wochen 
2 = häufig, d.h. zweimal bis mehrmals wöchentlich, aber nicht täglich 
3 = täglich</t>
  </si>
  <si>
    <r>
      <t>Die Person führt die Versorgung ohne Fremdhilfe durch.</t>
    </r>
    <r>
      <rPr>
        <b/>
        <sz val="10"/>
        <color rgb="FF000000"/>
        <rFont val="Arial"/>
        <family val="2"/>
      </rPr>
      <t xml:space="preserve"> </t>
    </r>
  </si>
  <si>
    <t>F 4.4.1 Waschen des vorderen Oberkörpers
Sich die Hände, das Gesicht, den Hals, die Arme, die Achselhöhlen und den vorderen Brustbereich waschen und abtrocknen</t>
  </si>
  <si>
    <t xml:space="preserve">F 4.4.2 Körperpflege im Bereich des Kopfes 
Kämmen, Zahnpflege, Prothesenreinigung, Rasieren </t>
  </si>
  <si>
    <t xml:space="preserve">F 4.4.3 Waschen des Intimbereichs 
Den Intimbereich waschen und abtrocknen </t>
  </si>
  <si>
    <t xml:space="preserve">F 4.4.4 Duschen und Baden einschließlich Waschen der Haare
Durchführung des Dusch- oder Wannenbades einschließlich des Waschens der Haare  </t>
  </si>
  <si>
    <t xml:space="preserve">
</t>
  </si>
  <si>
    <t xml:space="preserve">F 4.4.5 An- und Auskleiden des Oberkörpers 
Bereitliegende Kleidungsstücke, z. B. Unterhemd, T-Shirt, Hemd, Bluse, Pullover, Jacke, BH, Schlafanzugoberteil oder Nachthemd, an- und ausziehen </t>
  </si>
  <si>
    <r>
      <rPr>
        <b/>
        <sz val="10"/>
        <color rgb="FF000000"/>
        <rFont val="Arial"/>
        <family val="2"/>
      </rPr>
      <t xml:space="preserve">Vorbemerkung: </t>
    </r>
    <r>
      <rPr>
        <sz val="10"/>
        <color rgb="FF000000"/>
        <rFont val="Arial"/>
        <family val="2"/>
      </rPr>
      <t xml:space="preserve">Die Beurteilung ist unabhängig davon vorzunehmen, ob solche Kleidungsstücke derzeit getragen werden. Die situationsgerechte Auswahl der Kleidung ist nicht hier sondern unter Punkt F 4.2.6 zu berücksichtigen. Das An- und Ablegen von körpernahen Hilfsmitteln ist unter Punkt F 4.5.7 zu berücksichtigen. </t>
    </r>
  </si>
  <si>
    <r>
      <rPr>
        <b/>
        <sz val="10"/>
        <color rgb="FF000000"/>
        <rFont val="Arial"/>
        <family val="2"/>
      </rPr>
      <t>Vorbemerkung:</t>
    </r>
    <r>
      <rPr>
        <sz val="10"/>
        <color rgb="FF000000"/>
        <rFont val="Arial"/>
        <family val="2"/>
      </rPr>
      <t xml:space="preserve"> Die Beurteilung ist unabhängig davon vorzunehmen, ob solche Kleidungsstücke derzeit getragen werden. Die situationsgerechte Auswahl der Kleidung ist unter Punkt F 4.2.6 zu berücksichtigen. Das An- und Ablegen von körpernahen Hilfsmitteln ist unter Punkt F 4.5.7 zu berücksichtigen, z. B. Kompressionstrümpfe. </t>
    </r>
  </si>
  <si>
    <t xml:space="preserve">F 4.4.7 Mundgerechtes Zubereiten der Nahrung und Eingießen von Getränken
Zerteilen von Nahrung in mundgerechte Stücke und Eingießen von Getränken  </t>
  </si>
  <si>
    <t xml:space="preserve">F 4.4.8 Essen 
Bereit gestellte, mundgerecht zubereitete Speisen essen </t>
  </si>
  <si>
    <r>
      <rPr>
        <b/>
        <sz val="10"/>
        <color rgb="FF000000"/>
        <rFont val="Arial"/>
        <family val="2"/>
      </rPr>
      <t xml:space="preserve">Vorbemerkung: </t>
    </r>
    <r>
      <rPr>
        <sz val="10"/>
        <color rgb="FF000000"/>
        <rFont val="Arial"/>
        <family val="2"/>
      </rPr>
      <t xml:space="preserve">Dies beinhaltet das Aufnehmen, zum Mund Führen, ggf. Abbeißen, Kauen und Schlucken von mundgerecht zubereiteten Speisen, die üblicherweise mit den Fingern gegessen werden, z. B. Brot, Kekse, Obst oder das Essen mit Gabel oder Löffel, ggf. mit speziellen Hilfsmitteln wie adaptiertem Besteck. 
Zu berücksichtigen ist auch, inwieweit die Notwendigkeit der ausreichenden Nahrungsaufnahme (auch ohne Hungergefühl oder Appetit) erkannt und die empfohlene, gewohnte Menge tatsächlich gegessen wird. 
Das Einhalten von Diäten ist nicht hier sondern unter Punkt F 4.5.16 zu bewerten. Die Beurteilung ist auch dann vorzunehmen, wenn die Nahrungsaufnahme über eine Sonde bzw. parenteral erfolgt. </t>
    </r>
  </si>
  <si>
    <t>F 4.4.9 Trinken 
Bereitstehende Getränke aufnehmen, ggf. mit Gegenständen wie Strohhalm, Spezialbecher mit Trinkaufsatz</t>
  </si>
  <si>
    <r>
      <rPr>
        <b/>
        <sz val="10"/>
        <color rgb="FF000000"/>
        <rFont val="Arial"/>
        <family val="2"/>
      </rPr>
      <t xml:space="preserve">Vorbemerkung: </t>
    </r>
    <r>
      <rPr>
        <sz val="10"/>
        <color rgb="FF000000"/>
        <rFont val="Arial"/>
        <family val="2"/>
      </rPr>
      <t xml:space="preserve">Zu berücksichtigen ist auch, inwieweit die Notwendigkeit der Flüssigkeitsaufnahme (auch ohne ausreichendes Durstgefühl) erkannt und die empfohlene oder gewohnte Menge tatsächlich getrunken wird. Die Beurteilung der Selbständigkeit ist auch dann vorzunehmen, wenn die Flüssigkeitsaufnahme über eine Sonde bzw. parenteral erfolgt. </t>
    </r>
  </si>
  <si>
    <r>
      <rPr>
        <b/>
        <sz val="10"/>
        <color rgb="FF000000"/>
        <rFont val="Arial"/>
        <family val="2"/>
      </rPr>
      <t xml:space="preserve">Vorbemerkung: </t>
    </r>
    <r>
      <rPr>
        <sz val="10"/>
        <color rgb="FF000000"/>
        <rFont val="Arial"/>
        <family val="2"/>
      </rPr>
      <t xml:space="preserve">Die Beurteilung ist auch dann vorzunehmen, wenn anstelle der Toilettenbenutzung eine Versorgung mit Hilfsmitteln erfolgt, z. B. Inkontinenzmaterial, Katheter, Urostoma, Ileo- oder Colostoma. </t>
    </r>
  </si>
  <si>
    <r>
      <rPr>
        <b/>
        <sz val="10"/>
        <color rgb="FF000000"/>
        <rFont val="Arial"/>
        <family val="2"/>
      </rPr>
      <t xml:space="preserve">Vorbemerkung: </t>
    </r>
    <r>
      <rPr>
        <sz val="10"/>
        <color rgb="FF000000"/>
        <rFont val="Arial"/>
        <family val="2"/>
      </rPr>
      <t>Dazu gehört auch das Entleeren eines Urinbeutels bei Dauerkatheter, Urostoma oder die Anwendung eines Urinalkondoms. Die regelmäßige Einmalkatheterisierung ist nicht hier sondern unter Punkt F 4.5.10 zu erfassen.</t>
    </r>
  </si>
  <si>
    <t>F 4.4.12 Bewältigen der Folgen einer Stuhlinkontinenz und Umgang mit Stoma
Inkontinenz- und Stomasysteme sachgerecht verwenden, nach Bedarf wechseln und entsorgen</t>
  </si>
  <si>
    <r>
      <rPr>
        <b/>
        <sz val="10"/>
        <color rgb="FF000000"/>
        <rFont val="Arial"/>
        <family val="2"/>
      </rPr>
      <t>Vorbemerkung</t>
    </r>
    <r>
      <rPr>
        <sz val="10"/>
        <color rgb="FF000000"/>
        <rFont val="Arial"/>
        <family val="2"/>
      </rPr>
      <t xml:space="preserve">: Dazu gehört Inkontinenzsysteme, z. B. große Vorlagen mit Netzhose, Inkontinenzhose mit Klebestreifen oder Pants sachgerecht verwenden, nach Bedarf wechseln und entsorgen. Dazu gehört auch die Anwendung eines Analtampons oder das Entleeren oder Wechseln eines Stomabeutels bei Enterostoma. 
Die Pflege des Stomas und der Wechsel einer Basisplatte ist unter F 4.5.9 zu berücksichtigen. </t>
    </r>
  </si>
  <si>
    <t>F 4.4.13 Ernährung parenteral oder über Sonde
Ernährung über einen parenteralen Zugang (Port) oder über einen Zugang in den Magen oder Dünndarm (PEG/PEJ)</t>
  </si>
  <si>
    <t>Allgemeine Vorbemerkungen zu Modul 5</t>
  </si>
  <si>
    <r>
      <rPr>
        <b/>
        <sz val="10"/>
        <color rgb="FF000000"/>
        <rFont val="Arial"/>
        <family val="2"/>
      </rPr>
      <t xml:space="preserve">Zu jedem Kriterium ist nur ein Eintrag möglich: </t>
    </r>
    <r>
      <rPr>
        <sz val="10"/>
        <color rgb="FF000000"/>
        <rFont val="Arial"/>
        <family val="2"/>
      </rPr>
      <t xml:space="preserve">
entfällt oder selbständig oder Häufigkeit der Hilfe mit einer vollen Zahl pro Tag, pro Woche oder pro Monat. Ggf. ist von Tag auf Woche oder auf Monat umzurechnen. Zur Umrechnung von Woche auf Monat werden wöchentliche Maßnahmen mit 4 multipliziert. Erfolgt eine Medikation z. B. jeden zweiten Tag, so kann man diese Frequenz nur mit 15 x pro Monat darstellen. Werden 2 x täglich Insulin-Injektionen gegeben und 2x wöchentlich zusätzlich andere Injektionen, ist umzurechnen auf die Woche. Es erfolgt der Eintrag 16x pro Woche. </t>
    </r>
  </si>
  <si>
    <t xml:space="preserve">Das Ausmaß der Hilfestellung kann von 1x wöchentlichem Stellen der Medikamente im Wochendispenser bis zu mehrfach täglicher Einzelgabe differieren. Werden Medikamente verabreicht, ist das Stellen nicht gesondert zu berücksichtigen. </t>
  </si>
  <si>
    <t xml:space="preserve">F 4.5.1 Medikation 
Orale Medikation, Augen- oder Ohrentropfen, Zäpfchen und Medikamentenpflaster </t>
  </si>
  <si>
    <t xml:space="preserve">F 4.5.2 Injektionen 
Subkutane und intramuskuläre Injektionen und subkutane Infusionen </t>
  </si>
  <si>
    <t>Dazu gehören z. B. Insulininjektionen oder auch die Versorgung mit Medikamentenpumpen über einen subkutanen Zugang.</t>
  </si>
  <si>
    <t xml:space="preserve">
F 4.5.11 Therapiemaßnahmen in häuslicher Umgebung 
</t>
  </si>
  <si>
    <r>
      <t xml:space="preserve">Angaben zur Versorgung
</t>
    </r>
    <r>
      <rPr>
        <sz val="10"/>
        <color rgb="FF000000"/>
        <rFont val="Arial"/>
        <family val="2"/>
      </rPr>
      <t>Zu diesem Modul werden zunächst die Bedarfsaspekte erfasst. Hier sind alle ärztlich angeordneten Maßnahmen nach Art und Häufigkeit aufzunehmen, auch wenn sie nur vorübergehend, d. h. für weniger als 6 Monate erforderlich sind und deshalb nicht in die Bewertung eingehen.</t>
    </r>
  </si>
  <si>
    <t>Allgemeine Vorbemerkungen zu Modul 6</t>
  </si>
  <si>
    <t>Erläuterungen der Begutachtungsrichtlinie zu Modul 6: Gestaltung des Alltagslebens und sozialer Kontakte</t>
  </si>
  <si>
    <t xml:space="preserve">F 4.6.1 Gestaltung des Tagesablaufs und Anpassung an Veränderungen 
Den Tagesablauf nach individuellen Gewohnheiten und Vorlieben einteilen und bewusst gestalten und ggf. an äußere Veränderungen anpassen </t>
  </si>
  <si>
    <t>F 4.6.2 Ruhen und Schlafen 
Nach individuellen Gewohnheiten einen Tag-Nacht-Rhythmus einhalten und für ausreichende Ruhe- und Schlafphasen sorgen</t>
  </si>
  <si>
    <r>
      <rPr>
        <b/>
        <sz val="10"/>
        <color rgb="FF000000"/>
        <rFont val="Arial"/>
        <family val="2"/>
      </rPr>
      <t xml:space="preserve">Vorbemerkung: </t>
    </r>
    <r>
      <rPr>
        <sz val="10"/>
        <color rgb="FF000000"/>
        <rFont val="Arial"/>
        <family val="2"/>
      </rPr>
      <t xml:space="preserve">Dazu gehört die Fähigkeit, die Notwendigkeit von Ruhephasen erkennen, sich ausruhen und mit Phasen der Schlaflosigkeit umgehen aber auch somatischen Funktionen, um ins Bett zu kommen und die Ruhephasen insbesondere nachts einhalten zu können. </t>
    </r>
  </si>
  <si>
    <t xml:space="preserve">F 4.6.3 Sich beschäftigen 
Die verfügbare Zeit nutzen, um Aktivitäten durchzuführen, die den eigenen Vorlieben und Interessen entsprechen </t>
  </si>
  <si>
    <t xml:space="preserve">F 4.6.4 Vornehmen von in die Zukunft gerichteter Planungen 
Längere Zeitabschnitte überschauend über den Tag hinaus planen </t>
  </si>
  <si>
    <r>
      <rPr>
        <b/>
        <sz val="10"/>
        <color rgb="FF000000"/>
        <rFont val="Arial"/>
        <family val="2"/>
      </rPr>
      <t xml:space="preserve">Vorbemerkung: </t>
    </r>
    <r>
      <rPr>
        <sz val="10"/>
        <color rgb="FF000000"/>
        <rFont val="Arial"/>
        <family val="2"/>
      </rPr>
      <t xml:space="preserve">Dies kann beispielsweise anhand der Frage beurteilt werden, ob Vorstellungen oder Wünsche zu anstehenden Festlichkeiten wie Geburtstag oder Jahresfeste bestehen, ob die Zeitabläufe eingeschätzt werden können, z. B. vorgegebene Strukturen wie regelmäßige Termine nachvollzogen werden können oder ob die körperlichen Fähigkeiten vorhanden sind, um eigene Zukunftsplanungen mit anderen Menschen kommunizieren zu können. Es ist auch zu berücksichtigen, wenn stark ausgeprägte psychische Problemlagen (z. B. Ängste) es verhindern, sich mit Fragen des zukünftigen Handelns auseinanderzusetzen. </t>
    </r>
  </si>
  <si>
    <t xml:space="preserve">F 4.6.5 Interaktion mit Personen im direkten Kontakt 
Im direkten Kontakt mit Angehörigen, Pflegepersonen, Mitbewohnern oder Besuchern umgehen, Kontakt aufnehmen, Personen ansprechen, auf Ansprache reagieren </t>
  </si>
  <si>
    <t>Erläuterungen der Begutachtungsrichtlinie zu Modul 5: Bewältigung von und selbständiger Umgang mit 
krankheits- oder therapiebedingten Anforderungen und Belastungen</t>
  </si>
  <si>
    <t xml:space="preserve">Die Person benötigt Hilfe beim Planen des Routinetagesablaufs. Sie ist aber in der Lage, Zustimmung oder Ablehnung zu Strukturierungsangeboten zu signalisieren. Sie kann eigene Planungen häufig nicht einhalten, da diese wieder vergessen werden. Deshalb ist über den ganzen Tag hinweg eine Erinnerung bzw. Aufforderung erforderlich. Überwiegend unselbständig ist auch eine Person, die zwar selbst planen und entscheiden kann, aber für jegliche Umsetzung personelle Hilfe benötigt. </t>
  </si>
  <si>
    <t>Die Person ergreift von sich aus kaum Initiative. Sie muss angesprochen oder motiviert werden, reagiert aber verbal oder deutlich erkennbar durch andere Formen der Kommunikation (Blickkontakt, Mimik, Gestik). Überwiegend unselbständig ist auch eine Person, die auf weitergehende Unterstützung bei der Überwindung  von Sprech-, Sprach- oder Hörproblemen angewiesen ist.</t>
  </si>
  <si>
    <t>Die Kontaktgestaltung der Person ist eher reaktiv. Sie sucht von sich aus kaum Kontakt, wirkt aber mit, wenn beispielsweise die Pflegeperson die Initiative ergreift. Überwiegend unselbständig ist auch, wer aufgrund von somatischen Beeinträchtigungen während der Kontaktaufnahme personelle Unterstützung durch die Bezugsperson, z. B. bei der Nutzung von Kommunikationshilfen (Telefon halten) oder bei der Überwindung von Sprech-, Sprach- oder Hörproblemen benötigt.</t>
  </si>
  <si>
    <t xml:space="preserve">Die Person kann planen, braucht aber Hilfe beim Umsetzen wie z. B. Erinnerungszettel bereitlegen oder Telefonnummern mit Namen oder mit Bild versehen, Erinnern und Nachfragen, ob Kontakt hergestellt wurde, oder Erinnern an Terminabsprachen. Pflegeperson wählt die Telefonnummer, die Person führt dann das Gespräch; oder die Person beauftragt die Pflegeperson, ein Treffen mit Freunden, Bekannten zu verabreden. </t>
  </si>
  <si>
    <r>
      <rPr>
        <b/>
        <sz val="10"/>
        <color rgb="FF000000"/>
        <rFont val="Arial"/>
        <family val="2"/>
      </rPr>
      <t xml:space="preserve">Vorbemerkung: </t>
    </r>
    <r>
      <rPr>
        <sz val="10"/>
        <color rgb="FF000000"/>
        <rFont val="Arial"/>
        <family val="2"/>
      </rPr>
      <t xml:space="preserve">„Verfügbare Zeit“ ist in diesem Zusammenhang definiert als Zeit, die nicht durch Notwendigkeiten wie Ruhen, Schlafen, Essen, Mahlzeitenzubereitung, Körperpflege, Arbeit etc. gebunden ist („freie“ Zeit). Bei der Beurteilung geht es vorrangig um die Fähigkeit nach individuellen kognitiven, manuellen, visuellen oder auditiven Fähigkeiten und Bedürfnissen, geeignete Aktivitäten der Freizeitbeschäftigung auszuwählen und auch praktisch durchzuführen, z. B. Handarbeiten, Basteln, Bücher oder Zeitschriften lesen, Sendungen im Radio oder Fernsehen verfolgen, Computer nutzen. Dies gilt auch für Personen, die Angebote auswählen und steuern können, aber aufgrund somatischer Einschränkungen für die praktische Durchführung personelle Unterstützung benötigen.  </t>
    </r>
  </si>
  <si>
    <t>Es treten regelmäßig Einschlafprobleme oder nächtliche Unruhe auf, die die Person größtenteils nicht allein bewältigen kann. Deshalb sind regelmäßige Einschlafrituale und beruhigende Ansprache in der Nacht erforderlich. Überwiegend unselbständig ist auch eine Person, die wegen hochgradiger motorischer Beeinträchtigung regelmäßig in der Nacht personeller Hilfe bedarf, um weiterschlafen zu können, z. B. bei Lagewechsel oder Toilettengängen in der Nacht.</t>
  </si>
  <si>
    <t>Allgemeine Vorbemerkungen zu Modul 2</t>
  </si>
  <si>
    <t>Die Bewertungsskala umfasst folgende Ausprägungen:
0 = Fähigkeit vorhanden, unbeeinträchtigt
Die Fähigkeit ist (nahezu) vollständig vorhanden
1 = Fähigkeit größtenteils vorhanden
Die Fähigkeit ist überwiegend (die meiste Zeit über, in den meisten Situationen), aber nicht durchgängig vorhanden. Die Person hat Schwierigkeiten, höhere oder komplexere Anforderungen zu bewältigen.
2 = Fähigkeit in geringem Maße vorhanden
Die Fähigkeit ist stark beeinträchtigt, aber erkennbar vorhanden. Die Person hat häufig oder in vielen Situationen Schwierigkeiten. Sie kann nur geringe Anforderungen bewältigen. Es sind Ressourcen vorhanden.
3 = Fähigkeit nicht vorhanden
Die Fähigkeit ist nicht oder nur in sehr geringem Maße (sehr selten) vorhanden.</t>
  </si>
  <si>
    <t>Umrechnungstabelle: Zuordnung der Punkte zu gewichteten Punktwerten</t>
  </si>
  <si>
    <t>Bei allen anderen Hilfeleistungen ist eine taggenaue Erfassung nicht sinnvoll!</t>
  </si>
  <si>
    <t>entfällt oder
selbständig</t>
  </si>
  <si>
    <t>Zugeordnete Punkte; Zwischenergebnis 4.5.15:</t>
  </si>
  <si>
    <t>Punktevergabe für Kriterien 4.5.12 - 4.5.15</t>
  </si>
  <si>
    <t xml:space="preserve">Diesen Punkten zugewiesener Wert; Zwischenergebnis </t>
  </si>
  <si>
    <t>Information zur Punktevergabe für Kriterien 4.5.12 - 4.5.15</t>
  </si>
  <si>
    <t>Zugeordnete Punkte; Zwischenergebnis 4.5.13:</t>
  </si>
  <si>
    <t>Zugeordnete Punkte; Zwischenergebnis 4.5.14:</t>
  </si>
  <si>
    <t>Zugeordnete Punkte; Zwischenergebnis 4.5.12:</t>
  </si>
  <si>
    <t>Diesem Durchschnittswert zugeordnete Punkte; Zwischenergebnis 4.5.1. - 4.5.7:</t>
  </si>
  <si>
    <t>Anzahl ausgefüllte Fragen 4.1.1.-4.1.7.</t>
  </si>
  <si>
    <t>Anzahl ausgefüllte Fragen 4.1.8.-4.1.11.</t>
  </si>
  <si>
    <t>Anzahl ausgefüllte Fragen 4.1.12.</t>
  </si>
  <si>
    <t>Anzahl ausgefüllte Fragen 4.1.13.</t>
  </si>
  <si>
    <t>Anzahl ausgefüllte Fragen 4.1.14.</t>
  </si>
  <si>
    <t>Anzahl ausgefüllte Fragen 4.1.15.</t>
  </si>
  <si>
    <t>Anzahl ausgefüllte Fragen 4.1.16.</t>
  </si>
  <si>
    <t xml:space="preserve">Gesamtsumme Punktwerte: </t>
  </si>
  <si>
    <t xml:space="preserve">Ergebnis Pflegegrad: </t>
  </si>
  <si>
    <t>*Die Punktwerte der Module 2 und 3 werden nicht einzeln mitberechnet; es zählt lediglich der höchste Wert beider Module</t>
  </si>
  <si>
    <t>Gewichtung %</t>
  </si>
  <si>
    <t>Bearbeitungsstatus Kriterien
gesamtes Assessment</t>
  </si>
  <si>
    <t>Name</t>
  </si>
  <si>
    <t>Häufigkeit 
pro Monat</t>
  </si>
  <si>
    <t>Damit die taggenaue Erfassung in der Gesamterhebung berücksichtigt wird, muss bei den hier aufgeführten Kriterien im Erhebungsbogen in Spalte H "Häufigkeit pro Monat" bei "Taggenaue Erfassung" hinterlegt sein.</t>
  </si>
  <si>
    <t xml:space="preserve">Diese Tabelle ist eine alternativ nutzbare Arbeitshilfe, die die taggenaue Erfassung in den dort aufgeführten Hilfeleistungen (Kriterien 4.5.1. bis 4.5.15) über einen Monat erleichtern kann. </t>
  </si>
  <si>
    <t>bitte die untenstehenden Hinweise beachten</t>
  </si>
  <si>
    <t>Monat:</t>
  </si>
  <si>
    <t>Summe/ 
Monat</t>
  </si>
  <si>
    <t>Zeit- und technikintensive Maßnah-men in häuslicher Umgebung</t>
  </si>
  <si>
    <t>Zeitlich ausgedehnte Besuche
anderer medizinischer oder therapeutischer
Einrichtungen (&gt; 3 Std.)</t>
  </si>
  <si>
    <t>Die Einschätzung richtet sich ausschließlich danach, ob die Person in der Lage ist, ohne personelle Unterstützung eine Körperhaltung einzunehmen/zu wechseln und sich fortzubewegen. Zu beurteilen sind hier lediglich Aspekte wie Körperkraft, Balance, Bewegungskoordination etc. und nicht die zielgerichtete Fortbewegung. Hier werden nicht die Folgen kognitiver Beeinträchtigungen auf Planung, Steuerung und Durchführung motorischer Handlungen abgebildet.</t>
  </si>
  <si>
    <t>von</t>
  </si>
  <si>
    <t>12,5 - unter 
27</t>
  </si>
  <si>
    <t>90 
- 
100</t>
  </si>
  <si>
    <t>27 - 
unter 
47,5</t>
  </si>
  <si>
    <t>47,5 - 
unter 
70</t>
  </si>
  <si>
    <t>70 - 
unter 
90</t>
  </si>
  <si>
    <t>0 - 
unter 
12,5</t>
  </si>
  <si>
    <t>Erhebungsbogen zur taggenauen Erfassung von häufigkeitsabhängigen Maßnahmen über einen Monat</t>
  </si>
  <si>
    <t>unselbständig</t>
  </si>
  <si>
    <t>ausschließlich oder nahezu ausschließlich</t>
  </si>
  <si>
    <t>täglich zusätz-lich zu oraler Ernährung</t>
  </si>
  <si>
    <t>Bewältigen der Folgen einer Harn- inkontinenz und Umgang mit Dauerkatheter und Urostoma</t>
  </si>
  <si>
    <t>Zeit- und technikintensive Maß-nahmen in häuslicher Umgebung</t>
  </si>
  <si>
    <t>Zeitlich ausgedehnte Besuche
anderer medizinischer oder therapeutischer Einrichtungen (länger als drei Stunden)</t>
  </si>
  <si>
    <t>entfällt/nicht erforderlich/ selbständig</t>
  </si>
  <si>
    <t>Mit Tabelle "Taggenaue Erfassung":</t>
  </si>
  <si>
    <t>Fähigkeit
größtenteils
vorhanden</t>
  </si>
  <si>
    <t>Fähigkeit  vorhanden bzw. unbe-einträchtigt</t>
  </si>
  <si>
    <t>nie 
oder sehr
selten</t>
  </si>
  <si>
    <t>täglich</t>
  </si>
  <si>
    <r>
      <t xml:space="preserve">selten 
</t>
    </r>
    <r>
      <rPr>
        <b/>
        <sz val="9"/>
        <color theme="0"/>
        <rFont val="Arial"/>
        <family val="2"/>
      </rPr>
      <t>(ein- bis dreimal innerhalb von zwei Wochen)</t>
    </r>
  </si>
  <si>
    <r>
      <t xml:space="preserve">häufig 
</t>
    </r>
    <r>
      <rPr>
        <b/>
        <sz val="9"/>
        <color theme="0"/>
        <rFont val="Arial"/>
        <family val="2"/>
      </rPr>
      <t>(zweimal bis mehrmals wöchentlich, aber nicht täglich)</t>
    </r>
  </si>
  <si>
    <t>F 4.2.6 Treffen von Entscheidungen im Alltagsleben</t>
  </si>
  <si>
    <t>5. Bewältigung von und selbständiger Umgang mit krankheits- und therapiebedingten Anforderungen und Belastungen</t>
  </si>
  <si>
    <t xml:space="preserve">therapiebedingten Anforderungen und Belastungen </t>
  </si>
  <si>
    <t>Kontaktpflege zu Personen
außerhalb des direkten
Umfeldes</t>
  </si>
  <si>
    <t xml:space="preserve">F 4.6.6 Kontaktpflege zu Personen außerhalb des direkten Umfeldes
Bestehende Kontakte zu Freunden, Bekannten, Nachbarn aufrechterhalten, beenden oder zeitweise ablehnen  </t>
  </si>
  <si>
    <t xml:space="preserve">die Maßnahmen kommen mehr als dreimal bis achtmal täglich vor: </t>
  </si>
  <si>
    <t>Hilfsrechung für Statusanzeige:</t>
  </si>
  <si>
    <t>"Bei allen Rechenschritten wird auf die 4. Stelle nach dem Komma gerundet". Seite 83, Fußnote 13</t>
  </si>
  <si>
    <t xml:space="preserve">Wird auf- und abgerundet? Hier werden analog Kriterien 5.1.-5.7. sofort 3 Punkte vergeben, </t>
  </si>
  <si>
    <t>sobald der Wert über 2 steigt. Bei 5.1.-5.7. allerdings ist diese Anwendung so auch beschrieben bzw. kann</t>
  </si>
  <si>
    <t xml:space="preserve">Dieser Punkt könnte Differenzen im Zwischenergebnis ausweisen, wenn ein anderes Programm z.B. </t>
  </si>
  <si>
    <t xml:space="preserve">auf- oder abrundet, wenn der Wert zwischen 2 und 3 liegt. </t>
  </si>
  <si>
    <t>Anmerkung 4 zu 4.5.8. - 4.5.11.:</t>
  </si>
  <si>
    <t xml:space="preserve">Hier ist fraglich, was bei einem Tagesdurchschnitt zwischen 2 und 3 angewandt wird; </t>
  </si>
  <si>
    <t xml:space="preserve">es finden sich dazu keine Hinweise! </t>
  </si>
  <si>
    <t>so interpertiert werden. Dennoch wird nun angenommen, dass es hier so auch ist.</t>
  </si>
  <si>
    <t>Information zur Punktvergabe für Kriterium 4.5.12.:</t>
  </si>
  <si>
    <t>Information zur Punktvergabe für Kriterium 4.5.13.:</t>
  </si>
  <si>
    <t>Information zur Punktvergabe für Kriterium 4.5.14.:</t>
  </si>
  <si>
    <t>Information zur Punktvergabe für Kriterium 4.5.15.:</t>
  </si>
  <si>
    <t xml:space="preserve">regelmäßige tägliche Maßnahmen: </t>
  </si>
  <si>
    <t xml:space="preserve">die Maßnahmen kommen seltener als regelmäßig einmal monatlich vor: </t>
  </si>
  <si>
    <t>Achtung: Ergebnisse zur taggenauen Tabelle rechnen so nicht optimal. Dies muss behoben werden, wenn diese doch genutzt werden soll.</t>
  </si>
  <si>
    <t xml:space="preserve">siehe Anmerkung 2. Gleiches Vorgehen, auch wenn die Fußnote 5 nur für 5.1.-5.7 gesetzt wurde. </t>
  </si>
  <si>
    <t xml:space="preserve">        Bearbeitungsstatus Kriterien gesamtes Assessment</t>
  </si>
  <si>
    <t xml:space="preserve">Summen: </t>
  </si>
  <si>
    <t>Erhebungsbogen</t>
  </si>
  <si>
    <t>Anmerkungen bpa-intern</t>
  </si>
  <si>
    <t>Formatierungshilfen u.a.</t>
  </si>
  <si>
    <t>entfällt oder selbständig</t>
  </si>
  <si>
    <t xml:space="preserve">Summe Punkte 4.5.12 - 4.5.15 </t>
  </si>
  <si>
    <t xml:space="preserve">Pflegegrad </t>
  </si>
  <si>
    <t>Punktwert-bereiche</t>
  </si>
  <si>
    <t>Summe Punktwerte</t>
  </si>
  <si>
    <t>Bearbeitungsstatus Kriterien gesamtes Assessment</t>
  </si>
  <si>
    <t xml:space="preserve">
Status Punktwerte und Pflegegrad</t>
  </si>
  <si>
    <t xml:space="preserve">F 4.1.1 Positionswechsel im Bett 
Einnehmen von verschiedenen Positionen im Bett, Drehen um die Längsachse, Aufrichten aus dem Liegen </t>
  </si>
  <si>
    <t>F 4.1.2 Halten einer stabilen Sitzposition  
Sich auf einem Bett, Stuhl oder Sessel aufrecht halten</t>
  </si>
  <si>
    <t>Selbständig ist eine Person auch dann, wenn sie beim Sitzen gelegentlich ihre Sitzposition korrigieren muss.</t>
  </si>
  <si>
    <t xml:space="preserve">Die Person kann nur kurz, z. B. für die Dauer einer Mahlzeit oder eines Waschvorgangs selbständig in der Sitzposition halten, darüber hinaus benötigt sie aber personelle Unterstützung zur Positionskorrektur. </t>
  </si>
  <si>
    <t xml:space="preserve">Die Person kann sich wegen eingeschränkter Rumpfkontrolle auch mit Rücken- und Seitenstütze nicht in aufrechter Position halten und benötigt auch während der Dauer einer Mahlzeit oder eines Waschvorgangs personelle Unterstützung zur Positionskorrektur. </t>
  </si>
  <si>
    <r>
      <rPr>
        <b/>
        <sz val="10"/>
        <rFont val="Arial"/>
        <family val="2"/>
      </rPr>
      <t>Vorbemerkung:</t>
    </r>
    <r>
      <rPr>
        <sz val="10"/>
        <rFont val="Arial"/>
        <family val="2"/>
      </rPr>
      <t xml:space="preserve"> Als Anhaltsgröße für übliche Gehstrecken innerhalb einer Wohnung werden mindestens 8 m festgelegt. Die Fähigkeiten zur räumlichen Orientierung und zum Treppensteigen sind unter Punkt F 4.2.2 bzw. Punkt F 4.1.5 zu berücksichtigen.</t>
    </r>
  </si>
  <si>
    <t>Die Person kann sich ohne Hilfe durch andere Personen fortbewegen. Dies kann ggf. unter Nutzung von Hilfsmitteln, z. B. Rollator, Rollstuhl oder sonstigen Gegenständen, z. B. Stock oder Möbelstück geschehen.</t>
  </si>
  <si>
    <t>Die Person kann die Aktivität überwiegend selbständig durchführen. Personelle Hilfe ist beispielsweise erforderlich im Sinne von Bereitstellen von Hilfsmitteln (z.B. Rollator oder Gehstock), Beobachtung aus Sicherheitsgründen oder gelegentlichem Stützen, Unterhaken.</t>
  </si>
  <si>
    <t>Die Person kann nur wenige Schritte gehen oder sich mit dem Rollstuhl nur wenige Meter fortbewegen oder kann nur mit Stützung oder Festhalten einer Pflegeperson gehen. Die ausschließliche Fähigkeit der Fortbewegung durch Krabbeln oder Robben ist generell als „überwiegend unselbständig“ zu bewerten.</t>
  </si>
  <si>
    <t xml:space="preserve">Die Einschätzung bezieht sich bei den Merkmalen 4.2.1 bis 4.2.8 ausschließlich auf die kognitiven Funktionen und Aktivitäten. Zu beurteilen sind hier lediglich Aspekte wie Erkennen, Entscheiden oder Steuern etc. und nicht die motorische Umsetzung.
Bei den Kriterien zur Kommunikation 4.2.9 bis 4.2.11 sind auch die Auswirkungen von Hör-, Sprech- oder Sprachstörungen zu berücksichtigen.
Für diesen Bereich gilt eine ähnliche Graduierung wie im Falle der Selbständigkeit (vierstufige Skala). Der Unterschied liegt darin, dass hier keine Aktivität, sondern eine geistige Funktion beurteilt wird. Für die Bewertung ist unerheblich, ob ein zuvor selbständiger Erwachsener eine Fähigkeit verloren hat oder nie ausgebildet hat. </t>
  </si>
  <si>
    <t>F 4.2.2 Örtliche Orientierung 
Fähigkeit, sich in der räumlichen Umgebung zurechtzufinden, andere Orte gezielt anzusteuern und zu wissen, wo man sich befindet</t>
  </si>
  <si>
    <t>Die Person hat Schwierigkeiten, sich an manche kurz zurückliegende Ereignisse zu erinnern oder muss hierzu länger nachdenken, sie hat aber keine nennenswerten Probleme, sich an Ereignisse aus der eigenen Lebensgeschichte zu erinnern.  </t>
  </si>
  <si>
    <t>Die Person vergisst kurz zurückliegende Ereignisse häufig. Nicht alle, aber wichtige Ereignisse aus der eigenen Lebensgeschichte sind (noch) präsent.  </t>
  </si>
  <si>
    <r>
      <rPr>
        <b/>
        <sz val="10"/>
        <color rgb="FF000000"/>
        <rFont val="Arial"/>
        <family val="2"/>
      </rPr>
      <t xml:space="preserve">Vorbemerkung: </t>
    </r>
    <r>
      <rPr>
        <sz val="10"/>
        <color rgb="FF000000"/>
        <rFont val="Arial"/>
        <family val="2"/>
      </rPr>
      <t>Die Betonung liegt in diesem Fall auf dem Begriff Alltagshandlungen. Gemeint sind zielgerichtete Handlungen, die diese Person täglich oder nahezu täglich im Lebensalltag durchführt oder durchgeführt hat, wie z. B. das komplette Ankleiden, Kaffeekochen oder Tischdecken.</t>
    </r>
  </si>
  <si>
    <t xml:space="preserve">Die Person ist in der Lage, die erforderlichen Handlungsschritte selbständig in der richtigen Reihenfolge auszuführen oder zu steuern, so dass das angestrebte Ergebnis der Handlung erreicht wird. </t>
  </si>
  <si>
    <r>
      <rPr>
        <b/>
        <sz val="10"/>
        <color rgb="FF000000"/>
        <rFont val="Arial"/>
        <family val="2"/>
      </rPr>
      <t xml:space="preserve">Vorbemerkung: </t>
    </r>
    <r>
      <rPr>
        <sz val="10"/>
        <color rgb="FF000000"/>
        <rFont val="Arial"/>
        <family val="2"/>
      </rPr>
      <t>Fähigkeit, folgerichtige und geeignete Entscheidungen im Alltagsleben zu treffen. Dazu gehört  z.B. die dem Wetter angepasste Auswahl der Kleidung, die Entscheidung über die Durchführung von Aktivitäten wie Einkaufen, Familienangehörige oder Freunde anrufen, einer Freizeitbeschäftigung nachzugehen.
Zu klären ist hier die Frage, ob die Entscheidungen folgerichtig sind, d. h. geeignet sind, das angestrebte Ziel zu erreichen oder ein gewisses Maß an Sicherheit und Wohlbefinden oder Bedürfnisbefriedigung zu gewährleisten, z. B. warme Kleidung.</t>
    </r>
  </si>
  <si>
    <t>Die Person kann Entscheidungen auch mit Unterstützung nicht mehr oder nur selten treffen. Sie zeigt keine deutbare Reaktion auf das Angebot mehrerer Entscheidungsalternativen.</t>
  </si>
  <si>
    <r>
      <rPr>
        <b/>
        <sz val="10"/>
        <color rgb="FF000000"/>
        <rFont val="Arial"/>
        <family val="2"/>
      </rPr>
      <t xml:space="preserve">Vorbemerkung: </t>
    </r>
    <r>
      <rPr>
        <sz val="10"/>
        <color rgb="FF000000"/>
        <rFont val="Arial"/>
        <family val="2"/>
      </rPr>
      <t>Hier geht es um Ereignisse und Inhalte, die Bestandteil des Alltagslebens der meisten
Menschen sind. Gemeint ist etwa die Fähigkeit, zu erkennen, dass man sich in einer bestimmten Situation befindet, z. B. gemeinschaftliche Aktivitäten mit anderen Menschen, Versorgung durch eine Pflegekraft, MDK-Begutachtung sowie die Fähigkeit, Informationen zum Tagesgeschehen aus den Medien z. B. Fernsehgerät,
Tageszeitung aufzunehmen und inhaltlich zu verstehen. Gleiches gilt für mündlich von anderen Personen übermittelte Informationen.</t>
    </r>
  </si>
  <si>
    <t xml:space="preserve">F 4.2.8 Erkennen von Risiken und Gefahren 
Fähigkeit, Risiken und Gefahren zu erkennen. </t>
  </si>
  <si>
    <t xml:space="preserve">Die Person kann solche Risiken und Gefahrenquellen im Alltagsleben ohne weiteres erkennen, auch wenn sie ihnen aus anderen Gründen (z.B. aufgrund von somatischen Beeinträchtigungen) nicht aus dem Weg gehen kann.  </t>
  </si>
  <si>
    <r>
      <rPr>
        <b/>
        <sz val="10"/>
        <color rgb="FF000000"/>
        <rFont val="Arial"/>
        <family val="2"/>
      </rPr>
      <t xml:space="preserve">Vorbemerkung: </t>
    </r>
    <r>
      <rPr>
        <sz val="10"/>
        <color rgb="FF000000"/>
        <rFont val="Arial"/>
        <family val="2"/>
      </rPr>
      <t>Das beinhaltet, sich bei Hunger oder Durst, Schmerzen oder Frieren bemerkbar zu machen. Bei Sprachstörungen kann dies ggf. durch Laute, Mimik oder Gestik bzw. unter Nutzung von Hilfsmitteln erfolgen.</t>
    </r>
  </si>
  <si>
    <t>F 4.2.9 Mitteilen von elementaren Bedürfnissen
Fähigkeit, elementare Bedürfnisse verbal oder nonverbal mitzuteilen.</t>
  </si>
  <si>
    <t xml:space="preserve">Die Person kann auch einem Gespräch nur mit einer Person kaum folgen oder sie kann sich nur wenig oder mit einzelnen Worten beteiligen. Die Person zeigt nur wenig Eigeninitiative, reagiert aber auf Ansprache oder Fragen mit wenigen Worten, z. B. mit ja oder nein. Die Person beteiligt sich am Gespräch, weicht aber in aller Regel vom Gesprächsinhalt ab (führt mehr ein Selbstgespräch) oder es besteht leichte Ablenkbarkeit durch Umgebungseinflüsse. </t>
  </si>
  <si>
    <t xml:space="preserve">In diesem Modul geht es um Verhaltensweisen und psychische Problemlagen als Folge von Gesundheitsproblemen, die immer wieder auftreten und personelle Unterstützung erforderlich machen. Es geht hier um Unterstützung des pflegebedürftigen Menschen 
- bei der Bewältigung von belastenden Emotionen (wie z. B. Panikattacken) 
- beim Abbau psychischer Spannungen und
- bei der Impulssteuerung
- bei der Förderung positiver Emotionen durch Ansprache oder körperliche Berührung
- bei der Vermeidung von Gefährdungen im Lebensalltag
- bei Tendenz zu selbstschädigendem Verhalten </t>
  </si>
  <si>
    <t xml:space="preserve">Im Mittelpunkt dieses Moduls steht die Frage, inwieweit die Person ihr Verhalten ohne personelle Unterstützung steuern kann. Von fehlender Selbststeuerung ist auch dann auszugehen, wenn ein Verhalten zwar nach Aufforderung abgestellt wird, aber danach immer wieder aufs Neue auftritt, weil das Verbot nicht verstanden wird oder die Person sich nicht erinnern kann. Abzugrenzen sind hier gezielte herausfordernde Verhaltensweisen, z. B. im Rahmen von Beziehungsproblemen, die nicht zu berücksichtigen sind. Anders als in den übrigen Modulen sind die Kriterien nicht abschließend definiert, sondern beispielhaft erläutert. Manche Verhaltensweisen lassen sich nicht eindeutig nur einem Kriterium zuordnen, z. B. Beschimpfungen zu verbaler Aggression (F 4.3.6) oder zu anderen pflegerelevanten vokalen Auffälligkeiten (F 4.3.7) oder treten in Kombination auf. Ausschlaggebend ist, ob und wie oft die Verhaltensweisen eine personelle Unterstützung notwendig machen. Bei Kombination verschiedener Verhaltensweisen wird die Häufigkeit von Ereignissen mit personellem Unterstützungsbedarf nur einmal erfasst, z. B. wird nächtliche Unruhe bei Angstzuständen, entweder unter Punkt F 4.3.2 oder unter Punkt F 4.3.10 bewertet. </t>
  </si>
  <si>
    <r>
      <rPr>
        <b/>
        <sz val="10"/>
        <color rgb="FF000000"/>
        <rFont val="Arial"/>
        <family val="2"/>
      </rPr>
      <t>Blasenkontrolle /Harnkontinenz</t>
    </r>
    <r>
      <rPr>
        <sz val="10"/>
        <color rgb="FF000000"/>
        <rFont val="Arial"/>
        <family val="2"/>
      </rPr>
      <t xml:space="preserve">
Gemeint ist hier, Harndrang zu verspüren und so rechtzeitig zu äußern, dass die Blasenentleerung geregelt werden kann. Jegliche Art von von unwillkürlichem Harnabgang ist zu berücksichtigen, unabhängig von der Ursache. Zu erfassen ist hier vorrangig die Kontrolle der Blasenentleerung, die Steuerung der Blasenentleerung, die Vermeidung unwillkürlicher Harnabgänge, ggf. mit personeller Hilfe. Es sind folgende Merkmalsausprägungen vorgesehen:
Ständig kontinent: Keine unwillkürlichen Harnabgänge
Überwiegend kontinent: Maximal 1x täglich unwillkürlicher Harnabgang oder Tröpfcheninkontinenz.
Überwiegend inkontinent: Mehrmals täglich unwillkürliche Harnabgänge, aber gesteuerte Blasenentleerung ist noch teilweise möglich.
Komplett inkontinent: Die Person ist komplett harninkontinent. Gesteuerte Blasenentleerung ist nicht möglich.
Alternativ anzugeben ist, ob ein suprapubischer oder transurethraler Dauerkatheter oder Urostoma vorhanden ist. Einmalkatheterisieren ist nicht hier sondern unter Punkt F 4.5.10 zu berücksichtigen, hier ist anzugeben, ob und in welchem Umfang daneben eine Inkontinenz besteht.</t>
    </r>
  </si>
  <si>
    <r>
      <rPr>
        <b/>
        <sz val="10"/>
        <color rgb="FF000000"/>
        <rFont val="Arial"/>
        <family val="2"/>
      </rPr>
      <t>Darmkontrolle, Stuhlkontinenz</t>
    </r>
    <r>
      <rPr>
        <sz val="10"/>
        <color rgb="FF000000"/>
        <rFont val="Arial"/>
        <family val="2"/>
      </rPr>
      <t xml:space="preserve">
Gemeint ist, Stuhldrang zu verspüren und so rechtzeitig zu äußern, dass die Darmentleerung geregelt werden kann. Zu bewerten ist hier die Vermeidung unwillkürlicher Stuhlabgänge, ggf. mit personeller Hilfe.
Es sind folgende Merkmalsausprägungen vorgesehen:
Ständig kontinent: Keine unwillkürlichen Stuhlabgänge.
Überwiegend kontinent: Die Person ist überwiegend stuhlkontinent, gelegentlich unwillkürliche Stuhlabgänge oder nur geringe Stuhlmengen, sogenannte Schmierstühle.
Überwiegend inkontinent: Die Person ist überwiegend stuhlinkontinent, selten gesteuerte Darmentleerung möglich.
Komplett inkontinent: Die Person ist komplett stuhlinkontinent, gesteuerte Darmentleerung ist nicht möglich.
Alternativ anzugeben ist, ob ein Colo-, Ileostoma vorhanden ist.
</t>
    </r>
    <r>
      <rPr>
        <b/>
        <sz val="10"/>
        <color rgb="FF000000"/>
        <rFont val="Arial"/>
        <family val="2"/>
      </rPr>
      <t>Bewertung der Selbständigkeit</t>
    </r>
    <r>
      <rPr>
        <sz val="10"/>
        <color rgb="FF000000"/>
        <rFont val="Arial"/>
        <family val="2"/>
      </rPr>
      <t xml:space="preserve">
Zu bewerten ist, ob die untersuchte Person die jeweilige Aktivität praktisch durchführen kann. Es ist unerheblich, ob die Beeinträchtigungen der Selbständigkeit aufgrund von Schädigungen somatischer oder mentaler Funktionen bestehen oder ob Teilaspekte bereits in anderen Modulen berücksichtigt worden sind.</t>
    </r>
  </si>
  <si>
    <t xml:space="preserve">Die Person kann die Aktivitäten selbständig durchführen, wenn benötigte Gegenstände bereitgelegt oder gerichtet werden, z.B. Aufdrehen der Zahnpastatube, Auftragen der Zahnpasta auf die Bürste, Aufbringen von Haftcreme auf die Prothese, Anreichen oder Säubern des Rasierapparates. Alternativ sind Aufforderungen oder punktuelle Teilhilfen erforderlich wie Korrekturen nach dem Kämmen oder nur das Kämmen des Hinterkopfes, das Reinigen der hinteren Backenzähne bei der Zahn-, Mundpflege bzw. die Nachrasur bei sonst selbständigem Rasieren. </t>
  </si>
  <si>
    <r>
      <rPr>
        <b/>
        <sz val="10"/>
        <color rgb="FF000000"/>
        <rFont val="Arial"/>
        <family val="2"/>
      </rPr>
      <t xml:space="preserve">Vorbemerkung: </t>
    </r>
    <r>
      <rPr>
        <sz val="10"/>
        <color rgb="FF000000"/>
        <rFont val="Arial"/>
        <family val="2"/>
      </rPr>
      <t xml:space="preserve">Dabei sind neben der Fähigkeit, den Körper waschen zu können, auch Sicherheitsaspekte zu berücksichtigen. (Teil-) Hilfen beim Waschen in der Wanne, Dusche sind hier ebenso zu berücksichtigen wie die Hilfe beim Ein- und Aussteigen oder eine notwendige Überwachung während des Bades. Dazu gehört auch das Abtrocknen, Haare waschen und föhnen. </t>
    </r>
  </si>
  <si>
    <t xml:space="preserve">Die Person kann die Aktivität beispielsweise selbständig durchführen, wenn Kleidungsstücke passend angereicht oder gehalten werden beim Anziehen eines Hemdes etc. Auch wenn Hilfe nur bei Verschlüssen erforderlich ist, trifft die Bewertung „überwiegend selbständig“ zu, ebenso, wenn nur Kontrolle des Sitzes der Kleidung und Aufforderungen zur Vervollständigung der Handlung erforderlich sind.  </t>
  </si>
  <si>
    <t xml:space="preserve">F 4.4.6 An- und Auskleiden des Unterkörpers 
Bereitliegende Kleidungsstücke, z. B. Unterwäsche, Hose, Rock, Strümpfe und Schuhe, an- und ausziehen </t>
  </si>
  <si>
    <t xml:space="preserve">Die Person kann die Aktivität beispielsweise selbständig durchführen, wenn Kleidungsstücke angereicht oder gehalten werden (Einstiegshilfe). Auch wenn Hilfe nur bei Verschlüssen, z. B. Schnürsenkel binden, Knöpfe schließen oder Kontrolle des Sitzes der Kleidung und Aufforderungen zur Vervollständigung der Handlung erforderlich sind, trifft die Bewertung „überwiegend selbständig“ zu.  </t>
  </si>
  <si>
    <r>
      <rPr>
        <b/>
        <sz val="10"/>
        <color rgb="FF000000"/>
        <rFont val="Arial"/>
        <family val="2"/>
      </rPr>
      <t xml:space="preserve">Vorbemerkung: </t>
    </r>
    <r>
      <rPr>
        <sz val="10"/>
        <color rgb="FF000000"/>
        <rFont val="Arial"/>
        <family val="2"/>
      </rPr>
      <t xml:space="preserve">Dazu gehört das Zerteilen von belegten Brotscheiben, Obst oder andere Speisen in mundgerechte Stücke, z. B. das Kleinschneiden von Fleisch, das Zerdrücken von Kartoffeln, Pürieren der Nahrung, Verschlüsse von Getränkeflaschen öffnen, Getränke aus einer Flasche oder Kanne in ein Glas bzw. eine Tasse eingießen, ggf. unter Nutzung von Hilfsmitteln wie Anti-Rutschbrett oder sonstigem Gegenstand wie Spezialbesteck. </t>
    </r>
  </si>
  <si>
    <t>Die Person kann die Aktivität zu einem geringen Teil selbständig durchführen, beispielsweise schneidet sie zwar belegte Brotscheiben, schafft es aber nicht, mundgerechte Stücke herzustellen. Oder sie gießt aus einer Flasche Wasser ins Glas, verschüttet das Wasser dabei jedoch regelmäßig.</t>
  </si>
  <si>
    <t xml:space="preserve">Die Person kann überwiegend selbständig essen, benötigt aber punktuelle Anleitung, muss beispielsweise aufgefordert werden, mit dem Essen zu beginnen oder weiter zu essen. Es sind punktuelle Hilfen erforderlich, z. B. Zurücklegen aus der Hand gerutschter Speisen oder Besteck in die Hand geben. </t>
  </si>
  <si>
    <t>F 4.4.10 Benutzen einer Toilette oder eines Toilettenstuhls 
Gehen zur Toilette, Hinsetzen und Aufstehen, Sitzen während der Blasen- oder Darmentleerung, Intimhygiene und Richten der Kleidung</t>
  </si>
  <si>
    <t xml:space="preserve">Die Person kann die Aktivität überwiegend selbständig durchführen. Personelle Hilfe kann sich beispielsweise beschränken auf einzelne Handlungsschritte wie:
• nur Bereitstellen und Leeren des Toilettenstuhls (alternativ Urinflasche oder anderer Behälter),  
• nur Aufforderung oder Orientierungshinweise zum Auffinden der Toilette oder Begleitung auf dem Weg zur Toilette, 
• nur Anreichen von Toilettenpapier oder Waschlappen, Intimhygiene nur nach Stuhlgang, 
• nur Unterstützung beim Hinsetzen, Aufstehen von der Toilette, 
• nur punktuelle Hilfe beim Richten der Bekleidung  </t>
  </si>
  <si>
    <t xml:space="preserve">Die Person kann nur einzelne Handlungsschritte selbst ausführen, z. B. nur Richten der Bekleidung oder Intimhygiene nur nach Wasserlassen. </t>
  </si>
  <si>
    <t xml:space="preserve">F 4.4.11 Bewältigen der Folgen einer Harninkontinenz und Umgang mit Dauerkatheter und Urostoma
Inkontinenz- und Stomasysteme sachgerecht verwenden, nach Bedarf wechseln
und entsorgen </t>
  </si>
  <si>
    <t>Beteiligung ist nicht (oder nur minimal) möglich.</t>
  </si>
  <si>
    <t>Die Person erhält zusätzlich zur oralen Nahrungsaufnahme Nahrung oder Flüssigkeit parenteral oder über Sonde, aber nur gelegentlich oder vorübergehend.</t>
  </si>
  <si>
    <t>Die Person erhält in der Regel täglich Nahrung oder Flüssigkeit parenteral oder über Sonde und täglich oral Nahrung. Sie wird zum Teil, aber nicht ausreichend über die orale Nahrungsaufnahme ernährt und benötigt zur Nahrungsergänzung bzw. zur Vermeidung von Mangelernährung täglich Sondenkost.</t>
  </si>
  <si>
    <t>Die Person erhält ausschließlich oder nahezu ausschließlich Nahrung und Flüssigkeit parenteral oder über Sonde. Eine orale Nahrungsaufnahme erfolgt nicht oder nur in geringem
Maße zur Förderung der Sinneswahrnehmung.</t>
  </si>
  <si>
    <t>Der Bereich „Bewältigung von und selbständiger Umgang mit krankheits- oder therapiebedingten Anforderungen und Belastungen“ erfasst im Rahmen der Begutachtung vom bisherigen Pflegebedürftigkeitsbegriff nicht berücksichtigte Aktivitäten und Fähigkeiten. Sie sind dem Themenkreis der selbstständigen Krankheitsbewältigung zuzuordnen, und zwar insbesondere der „krankheitsbezogene Arbeit“, die direkt auf die Kontrolle von Erkrankungen und Symptomen sowie auf die Durchführung therapeutischer Interventionen bezogen ist. Hierbei geht es ausdrücklich nicht
darum, den Bedarf an Maßnahmen der häuslichen Krankenpflege bzw. Behandlungspflege nach dem Fünften Buch einzuschätzen. Insoweit gilt § 13 Absatz 2 SGB XI. Diese Leistungen werden auch weiterhin in der häuslichen Versorgung von der Gesetzlichen Krankenversicherung erbracht; in der vollstationären Versorgung im Rahmen des § 43 SGB XI von der Pflegeversicherung. Ein Großteil der hier aufgeführten Maßnahmen und Handlungen kann von erkrankten Personen eigenständig durchgeführt werden, sofern sie über die dazu nötigen Ressourcen verfügen, d. h.
über körperliche und kognitive Fähigkeiten, spezifische Fertigkeiten, Motivation, Kenntnisse u. a. m. Dies gilt auch für Maßnahmen, die nur selten von den Erkrankten selbst durchgeführt werden, wie z. B. das Absaugen von Sekret oder die regelmäßige Einmalkatheterisierung. Mit dem Bereich ist daher häufig ein Hilfebedarf bei der Anleitung und Motivation oder Schulung verknüpft.</t>
  </si>
  <si>
    <r>
      <t xml:space="preserve">Angaben zur ärztlichen und medikamentösen Versorgung
</t>
    </r>
    <r>
      <rPr>
        <sz val="10"/>
        <color rgb="FF000000"/>
        <rFont val="Arial"/>
        <family val="2"/>
      </rPr>
      <t>Dazu gehören Angaben zur ärztlichen und fachärztlichen Versorgung. Dabei sind die Art des Arztkontaktes (Haus- oder Praxisbesuch) und die Häufigkeit zu dokumentieren, auch wenn diese seltener als einmal monatlich erforderlich sind. Bei Praxisbesuchen ist anzugeben, ob die Person die Praxis selbständig oder in Begleitung aufsucht.
Es ist auch die aktuelle medikamentöse Therapie zu erfragen. Aus der Sichtung der Medikamente kann der Gutachter ggf. Informationen zu Art und Schwere der Erkrankung ableiten. Ausreichend ist die Dokumentation der Häufigkeit der Einnahme und der Art der Verabreichung, z. B. selbständig, Richten erforderlich.</t>
    </r>
  </si>
  <si>
    <r>
      <t xml:space="preserve">Angaben zur laufenden Heilmitteltherapie
</t>
    </r>
    <r>
      <rPr>
        <sz val="10"/>
        <color rgb="FF000000"/>
        <rFont val="Arial"/>
        <family val="2"/>
      </rPr>
      <t>Anzugeben sind Art (Physikalische Therapie, Ergotherapie, Stimm-, Sprech- und Sprachtherapie, podologische Therapie), Häufigkeit (wie oft pro Woche oder – wenn seltener – pro Monat) sowie ggf. die Dauer der Heilmittelversorgung. Es ist anzugeben, ob die Person die therapeutische Praxis selbständig oder in Begleitung aufsucht oder ob die Therapeutin bzw. der Therapeut zur Behandlung ins Haus kommt.</t>
    </r>
  </si>
  <si>
    <r>
      <t xml:space="preserve">Angaben zu behandlungspflegerischen und anderen Therapiemaßnahmen
</t>
    </r>
    <r>
      <rPr>
        <sz val="10"/>
        <color rgb="FF000000"/>
        <rFont val="Arial"/>
        <family val="2"/>
      </rPr>
      <t>Ärztlich angeordnete behandlungspflegerische und therapeutische Maßnahmen sind nach Art, Häufigkeit und Dauer anzugeben, unabhängig davon, wer diese Leistungen erbringt. Insbesondere ist anzugeben, ob spezielle Krankenbeobachtung (Position 24 der Richtlinie des Gemeinsamen Bundesausschusses über die Verordnung von häuslicher Krankenpflege – HKP-Richtlinie) durch einen ambulanten
Pflegedienst oder gemäß § 37 Abs. 2 Satz 3 SGB V in einer zugelassenen Pflegeeinrichtung erbracht wird.</t>
    </r>
  </si>
  <si>
    <r>
      <rPr>
        <b/>
        <sz val="10"/>
        <color rgb="FF000000"/>
        <rFont val="Arial"/>
        <family val="2"/>
      </rPr>
      <t xml:space="preserve">Bewertung </t>
    </r>
    <r>
      <rPr>
        <sz val="10"/>
        <color rgb="FF000000"/>
        <rFont val="Arial"/>
        <family val="2"/>
      </rPr>
      <t xml:space="preserve">
In die Bewertung gehen nur die ärztlich angeordneten Maßnahmen ein, die gezielt auf eine bestehende Erkrankung ausgerichtet und für voraussichtlich mindestens 6 Monate erforderlich sind. Die ärztliche Anordnung kann sich auch auf nicht verschreibungspflichtige Medikamente oder äußerliche Anwendungen oder Übungsbehandlungen beziehen. Zu bewerten ist, ob die Person die jeweilige Aktivität praktisch durchführen kann. Ist dies nicht der Fall, wird die Häufigkeit der erforderlichen Hilfe durch andere Personen dokumentiert (Anzahl pro Tag/pro Woche/pro Monat). Es ist unerheblich, ob die personelle Unterstützung durch Pflegepersonen oder Pflege(fach-)kräfte erfolgt und auch ob sie gemäß § 37 SGB V verordnet und abgerechnet wird. </t>
    </r>
  </si>
  <si>
    <t xml:space="preserve"> F 4.5.3 Versorgung intravenöser Zugänge (z.B. Port)</t>
  </si>
  <si>
    <t xml:space="preserve">Hier sind alle externen Anwendungen mit ärztlich angeordneten Salben, Cremes, Emulsionen etc. abzubilden, außerdem Kälte- und Wärmeanwendungen, die z. B. bei rheumatischen Erkrankungen angeordnet werden. Jede Maßnahme ist auch einzeln zu berücksichtigen. </t>
  </si>
  <si>
    <t>Die Aktivität umfasst Messungen wie z. B. Blutdruck, Puls, Blutzucker, Temperatur, Körpergewicht, Flüssigkeitshaushalt, soweit diese auf ärztliche Anordnung erfolgen. Dabei geht es nicht nur darum, die Messung durchzuführen, sondern auch notwendige Schlüsse zu ziehen, etwa zur Festlegung der erforderlichen Insulindosis oder zur Notwendigkeit anderer Maßnahmen, wie das Umstellen der Ernährung oder auch das Aufsuchen einer Ärztin oder eines Arztes. Dies gilt beispielsweise auch für Menschen mit erhöhtem Blutdruck, die zur Ergänzung der medikamentösen Therapie und einer Umstellung ihres Lebensstils regelmäßig Blutdruck und Puls kontrollieren.</t>
  </si>
  <si>
    <r>
      <t xml:space="preserve">Bei manchen Erkrankungen werden bestimmte Diäten </t>
    </r>
    <r>
      <rPr>
        <vertAlign val="superscript"/>
        <sz val="10"/>
        <color rgb="FF000000"/>
        <rFont val="Arial"/>
        <family val="2"/>
      </rPr>
      <t>11</t>
    </r>
    <r>
      <rPr>
        <sz val="10"/>
        <color rgb="FF000000"/>
        <rFont val="Arial"/>
        <family val="2"/>
      </rPr>
      <t xml:space="preserve"> oder Essvorschriften oder andere Verhaltensvorschriften von der Ärztin oder vom Arzt angeordnet. Dazu gehören auch die ärztlich angeordnete Nahrungs- und Flüssigkeitszufuhr, in der sowohl die Art und Menge der Lebensmittel wie auch die Art und der Zeitpunkt der Aufnahme aus therapeutischen Gründen geregelt sind, z. B. bei Stoffwechselstörungen, Nahrungsmittelallergien, bei Essstörungen wie Anorexie oder Prader-Willi-Syndrom. Andere Verhaltensvorschriften können sich auf vitale Funktionen beziehen, z. B. Sicherstellung einer Langzeit-Sauerstoff-Therapie bei unruhigen Personen.
Diese Vorschriften sind im Einzelnen zu benennen. Im Weiteren sind der Grad der Selbständigkeit bei der Einhaltung dieser Vorschriften und der daraus resultierende Bedarf an personeller Unterstützung zu beurteilen. Es geht hier um die Einsichtsfähigkeit der Person zur Einhaltung der Vorschriften und nicht um die Zubereitung einer Diät oder das An- und Ablegen einer Sauerstoffmaske. Nicht gemeint ist die selbstbestimmte Ablehnung von ärztlichen Vorschriften bei erhaltenen mentalen Funktionen.</t>
    </r>
  </si>
  <si>
    <t>Liegen keine Vorschriften vor, ist das Feld „entfällt, nicht erforderlich“ anzukreuzen.
Selbständig: Die Person kann die Vorschriften selbständig einhalten. Das Bereitstellen einer Diät reicht aus.
Überwiegend selbständig: Die Person benötigt Erinnerung, Anleitung. In der Regel reicht das Bereitstellen der Diät nicht aus. Darüber hinausgehendes Eingreifen ist maximal einmal täglich erforderlich.
Überwiegend unselbständig: Die Person benötigt meistens Anleitung, Beaufsichtigung. Das Bereitstellen der Diät reicht nicht aus. Darüber hinausgehendes Eingreifen ist mehrmals täglich erforderlich.
Unselbständig: Die Person benötigt immer Anleitung, Beaufsichtigung. Das Bereitstellen der Diät reicht nicht aus. Darüber hinausgehendes Eingreifen ist (fast) durchgehend erforderlich.</t>
  </si>
  <si>
    <t>11 Eine Diät (Syn: modifizierte Kostform) ist definiert als angeordnete Nahrungs- und Flüssigkeitszufuhr, in der sowohl die Art und Menge der Lebensmittel wie auch Art und Zeitpunkt der Aufnahme aus therapeutischen Gründen geregelt sind. Eine Diät wird als Teil der Behandlung oder Prävention einer Erkrankung oder klinischen Kondition eingesetzt, um bestimmte Substanzen in Nahrungsmitteln zu eliminieren, vermindern oder zu erhöhen. Beispiele für Diäten sind die glutenfreie oder laktosefreie Diät. (Valentini L et al., Leitlinie der Deutschen Gesellschaft für Ernährungsmedizin (DGEM) - DGEMTerminologie in der Klinischen Ernährung, Aktuell Ernährungsmed 2013; 38: 97–111 )</t>
  </si>
  <si>
    <r>
      <rPr>
        <b/>
        <sz val="10"/>
        <color rgb="FF000000"/>
        <rFont val="Arial"/>
        <family val="2"/>
      </rPr>
      <t>Vorbemerkung:</t>
    </r>
    <r>
      <rPr>
        <sz val="10"/>
        <color rgb="FF000000"/>
        <rFont val="Arial"/>
        <family val="2"/>
      </rPr>
      <t xml:space="preserve"> Dies erfordert planerische Fähigkeiten zur Umsetzung von Alltagsroutinen. Zu beurteilen ist, ob die Person von sich aus festlegen kann, ob und welche Aktivitäten sie im Laufe des Tages durchführen möchte, z. B. wann sie baden, essen oder zu Bett gehen oder ob und wann sie Fernsehen oder spazieren gehen möchte. Solche Festlegungen setzen voraus, dass die zeitliche Orientierung zumindest teilweise erhalten ist. Die Gutachterin bzw. der Gutachter kann dies prüfen, indem er sich z. B. den bisherigen oder künftigen Tagesablauf schildern lässt. </t>
    </r>
  </si>
  <si>
    <t xml:space="preserve">Es ist nur in geringem Maße Hilfe erforderlich, z. B. Zurechtlegen und Richten von Gegenständen, z. B: Utensilien wie Bastelmaterial, Fernbedienung, Kopfhörer o.ä. oder Erinnerung an gewohnte Aktivitäten, Motivation oder Unterstützung bei der Entscheidungsfindung (Vorschläge unterbreiten). </t>
  </si>
  <si>
    <t>Umgang mit bekannten Personen erfolgt selbständig, zur Kontaktaufnahme mit Fremden ist Unterstützung erforderlich, z.B. Anregung, zu einer neuen Mitbewohnerin oder einem neuen Mitbewohner Kontakt aufzunehmen oder punktuelle Unterstützung bei der Überwindung von Sprech-, Sprach- und Hörproblemen.</t>
  </si>
  <si>
    <t>Information zur Punktvergabe für Kriterien 4.5.1. - 4.5.7.</t>
  </si>
  <si>
    <t>Information zur Punktvergabe für Kriterien 4.5.8. - 4.5.11.:</t>
  </si>
  <si>
    <t xml:space="preserve">Hierunter fällt hauptsächlich die Port-Versorgung. Sie ist oft fachpflegerisch erforderlich. In Bezug auf den Umgang mit intravenösen Zugängen ist auch die Kontrolle zur Vermeidung von Komplikationen wie Verstopfung des Katheters zu berücksichtigen. Analog ist auch die Versorgung intrathekaler Zugänge hier zu erfassen. Das Anhängen von Nährlösungen zur parenteralen Ernährung ist nicht hier sondern unter Punkt F 4.4.13 zu erfassen. </t>
  </si>
  <si>
    <t xml:space="preserve">Absaugen kann z. B. bei beatmeten oder tracheotomierten Patienten in sehr unterschiedlicher und wechselnder Häufigkeit notwendig sein. Es ist der durchschnittliche Bedarf anzugeben. Ebenso ist hier das An- und Ablegen von Sauerstoffbrillen oder analog auch von Atemmasken zur nächtlichen Druckbeatmung zu erfassen sowie das Bereitstellen eines Inhalationsgerätes (inklusive deren Reinigung). Jede Maßnahme ist auch einzeln zu berücksichtigen. </t>
  </si>
  <si>
    <t xml:space="preserve">Gemeint ist hier die Pflege künstlicher Körperöffnungen wie Tracheostoma, PEG, subrapubischer Blasenkatheter, Urostoma, Colo- oder Illeostoma. Hierbei ist auch das Reinigen des Katheters, die Desinfektion der Einstichstelle der PEG und falls notwendig auch der Verbandswechsel zu bewerten. Die Pflege eines Urostoma, Colo-oder Illeostoma ist in der Regel mit dem der Wechsel der Basisplatte oder dem Wechsel eines einteiligen Systems verbunden. 
Der einfache Wechsel oder das Entleeren eines Stoma- oder Katheterbeutels oder das Anhängen von Sondennahrung sind unter den Punkten F 4.4.11 ff zu werten. </t>
  </si>
  <si>
    <t xml:space="preserve">Zu bewerten ist, ob die Person die jeweilige Aktivität praktisch durchführen kann. Es ist unerheblich, ob die Beeinträchtigungen der Selbständigkeit aufgrund von Schädigungen somatischer oder mentaler Funktionen bestehen oder ob Teilaspekte bereits in anderen Modulen berücksichtigt worden sind. </t>
  </si>
  <si>
    <r>
      <rPr>
        <b/>
        <sz val="10"/>
        <color rgb="FF000000"/>
        <rFont val="Arial"/>
        <family val="2"/>
      </rPr>
      <t xml:space="preserve">Vorbemerkung: </t>
    </r>
    <r>
      <rPr>
        <sz val="10"/>
        <color rgb="FF000000"/>
        <rFont val="Arial"/>
        <family val="2"/>
      </rPr>
      <t xml:space="preserve">Dazu gehört auch die Fähigkeit, mit technischen Kommunikationsmitteln wie Telefon umgehen zu können z. B. Besuche verabreden oder Telefon- oder Brief- oder Mail-Kontakte. </t>
    </r>
  </si>
  <si>
    <t xml:space="preserve">F 4.1.6 Besondere Bedarfskonstellation: 
Gebrauchsunfähigkeit beider Arme und beider Beine, Vollständiger Verlust der Greif-, Steh- und Gehfunktionen </t>
  </si>
  <si>
    <t xml:space="preserve">F 4.3.3 Selbstschädigendes und autoaggressives Verhalten </t>
  </si>
  <si>
    <t xml:space="preserve">F 4.3.4 Beschädigen von Gegenständen </t>
  </si>
  <si>
    <t xml:space="preserve">Physisch aggressives Verhalten gegenüber anderen Personen kann z. B. darin bestehen, nach Personen zu schlagen oder zu treten, andere mit Zähnen oder Fingernägeln zu verletzen, andere zu stoßen oder wegzudrängen oder in Verletzungsversuchen gegenüber anderen Personen mit Gegenständen. </t>
  </si>
  <si>
    <t xml:space="preserve">F 4.3.6 Verbale Aggression </t>
  </si>
  <si>
    <t xml:space="preserve">F 4.3.7 Andere pflegerelevante vokale Auffälligkeiten </t>
  </si>
  <si>
    <t xml:space="preserve">Andere pflegerelevante vokale Auffälligkeiten können sein: Lautes Rufen, Schreien, Klagen ohne nachvollziehbaren Grund, vor sich hin schimpfen, fluchen, seltsame Laute von sich geben, ständiges Wiederholen von Sätzen und Fragen. </t>
  </si>
  <si>
    <t xml:space="preserve">F 4.3.8 Abwehr pflegerischer oder anderer unterstützender Maßnahmen </t>
  </si>
  <si>
    <t xml:space="preserve">F 4.3.9 Wahnvorstellungen </t>
  </si>
  <si>
    <t xml:space="preserve">Wahnvorstellungen beziehen sich z. B. auf die Vorstellung, mit Verstorbenen oder imaginären Personen in Kontakt zu stehen oder auf die Vorstellung, verfolgt, bedroht oder bestohlen zu werden. </t>
  </si>
  <si>
    <t xml:space="preserve">F 4.3.10 Ängste </t>
  </si>
  <si>
    <t xml:space="preserve">F 4.3.11 Antriebslosigkeit bei depressiver Stimmungslage </t>
  </si>
  <si>
    <t xml:space="preserve">Antriebslosigkeit bei depressiver Stimmungslage zeigt sich z. B. daran, dass die Person kaum Interesse an der Umgebung hat, kaum Eigeninitiative aufbringt und Motivierung durch andere benötigt, um etwas zu tun. Sie wirkt traurig oder apathisch, möchte am liebsten das Bett nicht verlassen. Hier ist nicht gemeint, dass Menschen mit rein kognitiven Beeinträchtigungen, z. B. bei Demenz Impulse benötigen, um eine Handlung zu beginnen oder fortzuführen. </t>
  </si>
  <si>
    <t xml:space="preserve">Sozial inadäquate Verhaltensweisen sind z. B. distanzloses Verhalten, auffälliges Einfordern von Aufmerksamkeit, sich vor anderen in unpassenden Situationen auskleiden, unangemessenes Greifen nach Personen, unangemessene körperliche oder verbale sexuelle Annäherungsversuche. </t>
  </si>
  <si>
    <t xml:space="preserve">F 4.3.13 Sonstige pflegerelevante inadäquate Handlungen </t>
  </si>
  <si>
    <t xml:space="preserve">Sonstige pflegerelevante inadäquate Handlungen sind z. B. Nesteln an der Kleidung, ständiges Wiederholen der gleichen Handlung (Stereotypien), planlose Aktivitäten, Verstecken oder Horten von Gegenständen, Kotschmieren, Urinieren in die Wohnung. </t>
  </si>
  <si>
    <t xml:space="preserve">F 4.5.5 Einreibungen sowie Kälte- und Wärmeanwendungen </t>
  </si>
  <si>
    <t xml:space="preserve">F 4.5.6 Messung und Deutung von Körperzuständen </t>
  </si>
  <si>
    <t xml:space="preserve">F 4.5.7 Körpernahe Hilfsmittel </t>
  </si>
  <si>
    <t xml:space="preserve">F 4.5.8 Verbandwechsel und Wundversorgung </t>
  </si>
  <si>
    <t xml:space="preserve">Die Aktivität beinhaltet die Versorgung chronischer Wunden, wie z. B. Ulcus cruris oder Dekubitus. </t>
  </si>
  <si>
    <t xml:space="preserve">Hierunter versteht man beispielsweise das An- und Ablegen von Prothesen, kieferorthopädische Apparaturen; Orthesen, Brille, Hörgerät oder Kompressionsstrümpfen (inkl. deren Reinigung). Der Umgang mit Zahnprothesen ist unter Punkt F 4.4.2 zu erfassen. </t>
  </si>
  <si>
    <t xml:space="preserve">F 4.5.9 Versorgung mit Stoma </t>
  </si>
  <si>
    <t xml:space="preserve">F 4.5.10 Regelmäßige Einmalkatheterisierung und Nutzung von Abführmethoden </t>
  </si>
  <si>
    <t xml:space="preserve">Regelmäßige Einmalkatheterisierungen kommen insbesondere bei neurogenen Blasenentleerungsstörungen vor. Mit Abführmethoden sind Anwendungen von Klistier, Einlauf, digitale Ausräumung gemeint. </t>
  </si>
  <si>
    <t xml:space="preserve">Bei vielen Erkrankungen werden aus einer Heilmitteltherapie heraus Anweisungen zu einem Eigenübungsprogramm gegeben, welches dauerhaft und regelmäßig durchgeführt werden soll, z. B. krankengymnastische Übungen, Atemübungen oder logopädische Übungen. Des Weiteren sind Maßnahmen zur Sekretelemination (ausgenommen Absaugen) zu nennen oder die Durchführung spezifischer Therapien nach Bobath oder Vojta oder die Durchführung ambulanter Peritonealdialyse (CAPD). </t>
  </si>
  <si>
    <t xml:space="preserve">F 4.5.12 Zeit- und technikintensive Maßnahmen in häuslicher Umgebung </t>
  </si>
  <si>
    <t xml:space="preserve">Gemeint sind hier spezielle Therapiemaßnahmen wie Hämodialyse oder Beatmung, die im häuslichen Umfeld durchgeführt werden können, wenn ständige Überwachung während der Maßnahme durch geschulte Pflegepersonen gewährleistet wird. 
Spezielle Krankenbeobachtung (gemäß Pos. 24 HKP-Richtlinien) ist meist rund um die Uhr erforderlich, z. B. bei maschineller Beatmung, und ist mit 1x täglich einzutragen. </t>
  </si>
  <si>
    <t xml:space="preserve">F 4.5.13 Arztbesuche </t>
  </si>
  <si>
    <t xml:space="preserve">Hierunter fallen regelmäßige Besuche bei der niedergelassenenen Hausärztin bzw. beim niedergelassenen Hausarzt oder Fachärztin bzw. Facharzt zu diagnostischen oder therapeutischen Zwecken. Wenn Unterstützung auf dem Weg oder bei Arztbesuchen erforderlich ist, ist diese in durchschnittlicher Häufigkeit zu erfassen. </t>
  </si>
  <si>
    <t xml:space="preserve">F 4.5.14 Besuche anderer medizinischer oder therapeutischer Einrichtungen (bis zu 3. Std.) </t>
  </si>
  <si>
    <t xml:space="preserve">Hier ist das Aufsuchen anderer Therapeuten, z. B. Physiotherapeuten, Krankengymnasten, Ergotherapeuten, Logopäden, Psychotherapeuten, von Krankenhäusern zur ambulanten Behandlung oder Diagnostik oder anderen Einrichtungen des Gesundheitswesens zu berücksichtigen. 
Sollte der Gesamtzeitaufwand bei der Nutzung dieser Einrichtungen einschließlich der Fahrtzeiten für die Pflegeperson mehr als drei Stunden umfassen, so ist dies unter Punkt F 4.5.15 zu berücksichtigen. </t>
  </si>
  <si>
    <t xml:space="preserve">F 4.5.15 Zeitlich ausgedehnte Besuche medizinischer oder therapeutischer Einrichtungen (länger als 3 Std.) </t>
  </si>
  <si>
    <t xml:space="preserve">Bei manchen Erkrankungen kann es notwendig sein, spezialisierte Einrichtungen aufzusuchen, wodurch erhebliche Fahrtzeiten anfallen können. Auch kann es erforderlich sein, sich zeitaufwändiger diagnostischer oder therapeutischer Maßnahmen zu unterziehen z. B. onkologische Behandlung oder Dialyse. Der dafür erforderliche Zeitaufwand für die Pflegeperson muss pro Termin mehr als 3 Std. betragen. Sollte der Zeitaufwand bei der Nutzung dieser Einrichtungen (einschl. Fahrtzeiten) unter drei Stunden liegen, so ist dies unter Punkt F 4.5.13 oder F 4.5.14 zu berücksichtigen. </t>
  </si>
  <si>
    <t>(Frage 4.1.6. nicht berücksichtigt)</t>
  </si>
  <si>
    <t>Modul 1:  Mobilität</t>
  </si>
  <si>
    <t>Modul 2: Kognitive und kommunikative Fähigkeiten</t>
  </si>
  <si>
    <t>Modul 3: Verhaltensweisen und psychische Problemlagen</t>
  </si>
  <si>
    <t>Modul 4: Selbstversorgung</t>
  </si>
  <si>
    <t>Modul 5: Bewältigung von und selbständiger Umgang mit krankheits- oder</t>
  </si>
  <si>
    <t>Modul 6: Gestaltung des Alltagslebens und sozialer Kontakte</t>
  </si>
  <si>
    <t xml:space="preserve">           
               Bearbeitungsstatus Kriterien Modul 1</t>
  </si>
  <si>
    <t xml:space="preserve">           Bearbeitungsstatus Kriterien Modul 3</t>
  </si>
  <si>
    <t xml:space="preserve">                Bearbeitungsstatus Kriterien Modul 4</t>
  </si>
  <si>
    <t xml:space="preserve">            Bearbeitungsstatus Kriterien Modul 5</t>
  </si>
  <si>
    <t xml:space="preserve">      Bearbeitungsstatus Kriterien Modul 6</t>
  </si>
  <si>
    <t>Summe Punkte Modul 1:</t>
  </si>
  <si>
    <t>Summe Punkte Modul 2:</t>
  </si>
  <si>
    <t>Summe Punkte Modul 3:</t>
  </si>
  <si>
    <t xml:space="preserve">Gesamtergebnis Modul 4 </t>
  </si>
  <si>
    <t>Gesamtergebnis Modul 5</t>
  </si>
  <si>
    <t>Summe Punkte Modul 6:</t>
  </si>
  <si>
    <t>In Modul 5 werden Zahlen eingegeben. Bei Zutreffen der Ausprägung "entfällt oder selbständig" ist ein "x" zu setzen, in Kriterium 4.5.16. bei allen Ausprägungen.</t>
  </si>
  <si>
    <t xml:space="preserve"> Wird dieses Kriterium bejaht, werden Pflegebedürftige in jedem
 Fall dem Pflegegrad 5 zugeordnet</t>
  </si>
  <si>
    <t xml:space="preserve">                  Bearbeitungsstatus Kriterien Modul 2</t>
  </si>
  <si>
    <t>Häufigkeit der Hilfe 
Anzahl der Maßnahmen</t>
  </si>
  <si>
    <t>Häufigkeit der Hilfe / Anzahl der Maßnahmen</t>
  </si>
  <si>
    <t>Häufigkeit der Hilfe
Anzahl der Maßnahmen</t>
  </si>
  <si>
    <t>Diesem Durchschnittswert zugeordnete Punkte;  Zwischenergebnis 4.5.8. - 4.5.11:</t>
  </si>
  <si>
    <t>regelmäßige monatliche Maßnahmen:</t>
  </si>
  <si>
    <t>regelmäßige wöchentliche Maßnahmen:</t>
  </si>
  <si>
    <t>Module</t>
  </si>
  <si>
    <r>
      <rPr>
        <b/>
        <sz val="10"/>
        <color theme="1"/>
        <rFont val="Arial"/>
        <family val="2"/>
      </rPr>
      <t>Hinweis bpa:</t>
    </r>
    <r>
      <rPr>
        <sz val="10"/>
        <color theme="1"/>
        <rFont val="Arial"/>
        <family val="2"/>
      </rPr>
      <t xml:space="preserve"> Die Einschätzung bezieht sich bei den Merkmalen 4.2.1 bis 4.2.8 ausschließlich auf die kognitiven Funktionen und Aktivitäten. Zu beurteilen sind hier lediglich Aspekte wie Erkennen, Entscheiden oder Steuern etc. und nicht die motorische Umsetzung.  
Bei den Kriterien zur Kommunikation 4.2.9 bis 4.2.11 sind auch die Auswirkungen von Hör-, Sprech- oder Sprachstörungen zu berücksichtigen.
</t>
    </r>
  </si>
  <si>
    <r>
      <rPr>
        <b/>
        <sz val="10"/>
        <color theme="1"/>
        <rFont val="Arial"/>
        <family val="2"/>
      </rPr>
      <t>Hinweis bpa:</t>
    </r>
    <r>
      <rPr>
        <sz val="10"/>
        <color theme="1"/>
        <rFont val="Arial"/>
        <family val="2"/>
      </rPr>
      <t xml:space="preserve"> Es geht um Verhaltensweisen und psychische Problemlagen als Folge von Gesundheitsproblemen, die immer wieder auftreten und personelle Unterstützung erforderlich machen. Manche Verhaltensweisen lassen sich nicht eindeutig nur einem Kriterium zuordnen, z. B. Beschimpfungen zu verbaler Aggression (4.3.6) oder zu anderen pflegerelevanten vokalen Auffälligkeiten (4.3.7) oder treten in Kombination auf. Ausschlaggebend ist, ob und wie oft die Verhaltensweisen eine personelle Unterstützung notwendig machen. 
Bei Kombination verschiedener Verhaltensweisen wird die Häufigkeit von Ereignissen mit personellem Unterstützungsbedarf nur einmal erfasst, z. B. wird nächtliche Unruhe bei Angstzuständen, entweder unter Punkt 4. 3.2 oder unter Punkt 4.3.10 bewertet. 
</t>
    </r>
    <r>
      <rPr>
        <b/>
        <sz val="10"/>
        <color theme="1"/>
        <rFont val="Arial"/>
        <family val="2"/>
      </rPr>
      <t xml:space="preserve">Hinweis bpa zu 4.3.2: </t>
    </r>
    <r>
      <rPr>
        <sz val="10"/>
        <color theme="1"/>
        <rFont val="Arial"/>
        <family val="2"/>
      </rPr>
      <t xml:space="preserve">Gemeint sind hier nächtliches Umherirren oder nächtliche Unruhephasen bis hin zur Umkehr des Tag-, Nachtrhythmus im Sinne von aktiv sein in der Nacht und schlafen während des Tages. Andere nächtliche Hilfen, z. B. Aufstehen, zu Bett bringen bei Nykturie oder Lagerungen sind nur unter 4.6.2. zu werten. </t>
    </r>
  </si>
  <si>
    <r>
      <rPr>
        <b/>
        <sz val="10"/>
        <color theme="1"/>
        <rFont val="Arial"/>
        <family val="2"/>
      </rPr>
      <t xml:space="preserve">Hinweis bpa zu 4.4.6: </t>
    </r>
    <r>
      <rPr>
        <sz val="10"/>
        <color theme="1"/>
        <rFont val="Arial"/>
        <family val="2"/>
      </rPr>
      <t>Die Beurteilung ist unabhängig davon vorzunehmen, ob solche Kleidungsstücke derzeit getragen werden. Die situationsgerechte Auswahl der Kleidung ist unter Punkt 4.2.6 zu berücksichtigen. Das An- und Ablegen von körpernahen Hilfsmitteln ist unter Punkt 4.5.7 zu berücksichtigen, z. B. Kompressionstrümpfe.</t>
    </r>
  </si>
  <si>
    <r>
      <rPr>
        <b/>
        <sz val="10"/>
        <color theme="1"/>
        <rFont val="Arial"/>
        <family val="2"/>
      </rPr>
      <t>Hinweis bpa:</t>
    </r>
    <r>
      <rPr>
        <sz val="10"/>
        <color theme="1"/>
        <rFont val="Arial"/>
        <family val="2"/>
      </rPr>
      <t xml:space="preserve"> Die Kriterien 4.4.11. und 4.4.12. sind nur zu werten, wenn die Person laut gutachterlicher Einschätzung "überwiegend inkontinent" oder "komplett inkontinent" ist oder eine künstliche Ableeitung von Stuhl bzw. Harn erfolgt . Andernfalls ist "selbständig" anzukreuzen.
</t>
    </r>
    <r>
      <rPr>
        <b/>
        <sz val="10"/>
        <color theme="1"/>
        <rFont val="Arial"/>
        <family val="2"/>
      </rPr>
      <t xml:space="preserve">
Hinweis bpa zu 4.4.12: </t>
    </r>
    <r>
      <rPr>
        <sz val="10"/>
        <color theme="1"/>
        <rFont val="Arial"/>
        <family val="2"/>
      </rPr>
      <t>Die Pflege des Stomas und der Wechsel einer Basisplatte ist unter 4.5.9 zu berücksichtigen.</t>
    </r>
  </si>
  <si>
    <r>
      <rPr>
        <b/>
        <sz val="10"/>
        <color theme="1"/>
        <rFont val="Arial"/>
        <family val="2"/>
      </rPr>
      <t>Hinweis bpa zu 4.4.13</t>
    </r>
    <r>
      <rPr>
        <sz val="10"/>
        <color theme="1"/>
        <rFont val="Arial"/>
        <family val="2"/>
      </rPr>
      <t>:</t>
    </r>
    <r>
      <rPr>
        <b/>
        <sz val="10"/>
        <color theme="1"/>
        <rFont val="Arial"/>
        <family val="2"/>
      </rPr>
      <t xml:space="preserve"> </t>
    </r>
    <r>
      <rPr>
        <sz val="10"/>
        <color theme="1"/>
        <rFont val="Arial"/>
        <family val="2"/>
      </rPr>
      <t>Kann die künstliche Ernährung ohne Hilfe durch andere durchgeführt werden, werden keine Punkte berücksichtigt ("x" bei "0 Punkte").</t>
    </r>
  </si>
  <si>
    <r>
      <rPr>
        <b/>
        <sz val="10"/>
        <color theme="1"/>
        <rFont val="Arial"/>
        <family val="2"/>
      </rPr>
      <t>Hinweis bpa zu</t>
    </r>
    <r>
      <rPr>
        <sz val="10"/>
        <color theme="1"/>
        <rFont val="Arial"/>
        <family val="2"/>
      </rPr>
      <t xml:space="preserve"> </t>
    </r>
    <r>
      <rPr>
        <b/>
        <sz val="10"/>
        <color theme="1"/>
        <rFont val="Arial"/>
        <family val="2"/>
      </rPr>
      <t>4.5.3:</t>
    </r>
    <r>
      <rPr>
        <sz val="10"/>
        <color theme="1"/>
        <rFont val="Arial"/>
        <family val="2"/>
      </rPr>
      <t xml:space="preserve"> Das Anhängen von Nährlösungen zur parenteralen Ernährung ist nicht hier sondern unter Punkt 4.4.13 zu erfassen.  
</t>
    </r>
    <r>
      <rPr>
        <b/>
        <sz val="10"/>
        <color theme="1"/>
        <rFont val="Arial"/>
        <family val="2"/>
      </rPr>
      <t>Hinweis bpa zu 4.5.7:</t>
    </r>
    <r>
      <rPr>
        <sz val="10"/>
        <color theme="1"/>
        <rFont val="Arial"/>
        <family val="2"/>
      </rPr>
      <t xml:space="preserve"> Der Umgang mit Zahnprothesen ist unter Punkt 4.4.2 zu erfassen. </t>
    </r>
  </si>
  <si>
    <r>
      <rPr>
        <b/>
        <sz val="10"/>
        <color theme="1"/>
        <rFont val="Arial"/>
        <family val="2"/>
      </rPr>
      <t>Hinweis bpa zu 4.5.9:</t>
    </r>
    <r>
      <rPr>
        <sz val="10"/>
        <color theme="1"/>
        <rFont val="Arial"/>
        <family val="2"/>
      </rPr>
      <t xml:space="preserve"> Der einfache Wechsel oder das Entleeren eines Stoma- oder Katheterbeutels oder das Anhängen von Sondennahrung sind unter den Punkten 4.4.11 ff zu werten. 
</t>
    </r>
  </si>
  <si>
    <r>
      <rPr>
        <b/>
        <sz val="10"/>
        <rFont val="Arial"/>
        <family val="2"/>
      </rPr>
      <t>Hinweis bpa zu 4.5.14</t>
    </r>
    <r>
      <rPr>
        <sz val="10"/>
        <rFont val="Arial"/>
        <family val="2"/>
      </rPr>
      <t xml:space="preserve">: Sollte der Gesamtzeitaufwand bei der Nutzung dieser Einrichtungen einschließlich der Fahrtzeiten für die Pflegeperson mehr als drei Stunden umfassen, so ist dies unter Punkt 4.5.15 zu berücksichtigen. </t>
    </r>
  </si>
  <si>
    <r>
      <rPr>
        <b/>
        <sz val="10"/>
        <color theme="1"/>
        <rFont val="Arial"/>
        <family val="2"/>
      </rPr>
      <t>Hinweis bpa zu 4.5.15:</t>
    </r>
    <r>
      <rPr>
        <sz val="10"/>
        <color theme="1"/>
        <rFont val="Arial"/>
        <family val="2"/>
      </rPr>
      <t xml:space="preserve"> Sollte der Zeitaufwand bei der Nutzung dieser Einrichtungen (einschl. Fahrtzeiten) unter drei Stunden liegen, so ist dies unter Punkt 4.5.13 oder 4.5.14 zu berücksichtigen.  </t>
    </r>
  </si>
  <si>
    <r>
      <rPr>
        <b/>
        <sz val="10"/>
        <rFont val="Arial"/>
        <family val="2"/>
      </rPr>
      <t>Hinweis bpa zu 4.5.16</t>
    </r>
    <r>
      <rPr>
        <sz val="10"/>
        <rFont val="Arial"/>
        <family val="2"/>
      </rPr>
      <t>: Abweichend vom übrigen Modul 5 sind hier alle zutreffenden Ausprägungen anzukreuzen.</t>
    </r>
  </si>
  <si>
    <t>Hinweise bpa</t>
  </si>
  <si>
    <t>Essen</t>
  </si>
  <si>
    <r>
      <rPr>
        <b/>
        <sz val="10"/>
        <color theme="1"/>
        <rFont val="Arial"/>
        <family val="2"/>
      </rPr>
      <t>Hinweis bpa zu 4.4.8.:</t>
    </r>
    <r>
      <rPr>
        <sz val="10"/>
        <color theme="1"/>
        <rFont val="Arial"/>
        <family val="2"/>
      </rPr>
      <t xml:space="preserve"> 
Dieses Kriterium wird besonders stark gewichtet. 
Das Einhalten von Diäten ist nicht hier sondern unter Punkt 4.5.16 zu bewerten. 
Die Beurteilung ist auch dann vorzunehmen, wenn die Nahrungsaufnahme über eine Sonde bzw. parenteral erfolgt. </t>
    </r>
  </si>
  <si>
    <r>
      <rPr>
        <b/>
        <sz val="10"/>
        <color theme="1"/>
        <rFont val="Arial"/>
        <family val="2"/>
      </rPr>
      <t xml:space="preserve">Hinweis bpa zu 4.4.9. und 4.4.10.: </t>
    </r>
    <r>
      <rPr>
        <sz val="10"/>
        <color theme="1"/>
        <rFont val="Arial"/>
        <family val="2"/>
      </rPr>
      <t xml:space="preserve">
Diese Kriterien werden besonders stark gewichtet</t>
    </r>
  </si>
  <si>
    <t>Trinken</t>
  </si>
  <si>
    <t>Benutzen einer Toilette oder
eines Toilettenstuhls</t>
  </si>
  <si>
    <t>zum Ergebnis</t>
  </si>
  <si>
    <t>Halten einer stabilen 
Sitzposition</t>
  </si>
  <si>
    <t>Besondere Bedarfskonstellation
Gebrauchsunfähigkeit beider 
Arme und beider Beine</t>
  </si>
  <si>
    <t>Erinnern an wesentliche Ereig-
nisse oder Beobachtungen</t>
  </si>
  <si>
    <t>Abwehr pflegerischer oder anderer unterstützender Maßnahmen</t>
  </si>
  <si>
    <t>Sozial inadäquate 
Verhaltensweisen</t>
  </si>
  <si>
    <t>Sonstige pflegerelevante 
inadäquate Handlungen</t>
  </si>
  <si>
    <t>Duschen und Baden einschließ-
lich Waschen der Haare</t>
  </si>
  <si>
    <t>Versorgung intravenöser 
Zugänge (Port)</t>
  </si>
  <si>
    <t>Therapiemaßnahmen in 
häuslicher Umgebung</t>
  </si>
  <si>
    <t>Besuch anderer medizinischer
oder therapeutischer Einrichtun-
gen (bis zu drei Stunden)</t>
  </si>
  <si>
    <t>Das Programm ist urheberrechtlich geschützt. Die Mitgliedseinrichtungen des bpa e.V. erhalten ein einfaches, nicht ausschließliches Nutzungsrecht zur Verwendung des Programms in der jeweiligen Mitgliedseinrichtung. Dieses Recht ist nicht auf Dritte übertragbar. Das Programm darf nicht verkauft, vertrieben oder vermietet werden. Alle Veröffentlichungs-, Vervielfältigungs-, Bearbeitungs-, Verwertungs- und sonstigen Leistungsschutzrechte an dem Programm verbleiben beim bpa e.V. Der Nutzer darf lediglich – in den Grenzen der urheberrechtlichen Vorschriften – zum eigenen, vorübergehenden, persönlichen bzw. betriebsinternen Gebrauch einzelne Kopien anfertigen. Eine weitergehende Nutzung bedarf der vorherigen Zustimmung des bpa e.V. Der Nutzer wird darauf hingewiesen, dass die Verwendung dieses Programms weitere Softwareprogramme Dritter voraussetzt, bspw. der Software Microsoft Excel/Office. Eine Lizenz an der Software Dritter ist hierin nicht enthalten.</t>
  </si>
  <si>
    <r>
      <rPr>
        <b/>
        <sz val="10"/>
        <color theme="1"/>
        <rFont val="Arial"/>
        <family val="2"/>
      </rPr>
      <t>Hinweis bpa:</t>
    </r>
    <r>
      <rPr>
        <sz val="10"/>
        <color theme="1"/>
        <rFont val="Arial"/>
        <family val="2"/>
      </rPr>
      <t xml:space="preserve"> Eingaben können im gesamten Bogen in allen hellblauen Feldern vorgenommen werden. Bei Zutreffen einer Ausprägung "x" eingeben. Zu beurteilen sind hier lediglich Aspekte wie Körperkraft, Balance, Bewegungskoordination etc. und nicht die zielgerichtete Fortbewegung. Hier werden nicht die Folgen kognitiver Beeinträchtigungen auf Planung, Steuerung und Durchführung motorischer Handlungen abgebildet. </t>
    </r>
    <r>
      <rPr>
        <b/>
        <sz val="10"/>
        <color theme="1"/>
        <rFont val="Arial"/>
        <family val="2"/>
      </rPr>
      <t xml:space="preserve">
Hinweis bpa zu 4.1.4:</t>
    </r>
    <r>
      <rPr>
        <sz val="10"/>
        <color theme="1"/>
        <rFont val="Arial"/>
        <family val="2"/>
      </rPr>
      <t xml:space="preserve"> Fähigkeiten zur räumlichen Orientierung und zum Treppensteigen sind unter Punkt 4.2.2 bzw. Punkt 4.1.5 zu berücksichtigen.</t>
    </r>
  </si>
  <si>
    <r>
      <rPr>
        <b/>
        <sz val="10"/>
        <rFont val="Arial"/>
        <family val="2"/>
      </rPr>
      <t>Allgemeine Hinweise bpa:</t>
    </r>
    <r>
      <rPr>
        <sz val="10"/>
        <rFont val="Arial"/>
        <family val="2"/>
      </rPr>
      <t xml:space="preserve"> Die Arbeitshilfe wurde auf Basis von Microsoft Excel 2010 erstellt. Eine ordnungsgemäße Funktion ist deshalb mit anderen Programmen oder älteren Excel-Versionen nicht gewährleistet. Beachten Sie bitte auch die Hinweise zum Urheberrecht am Ende des Erhebungsbogens.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</si>
</sst>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 &quot;Punkte&quot;"/>
    <numFmt numFmtId="165" formatCode="#\ &quot;Punkt&quot;"/>
    <numFmt numFmtId="166" formatCode="#\ &quot;0 Punkte&quot;"/>
    <numFmt numFmtId="167" formatCode="#&quot;0 Punkte&quot;"/>
    <numFmt numFmtId="168" formatCode="&quot;bis unter&quot;\ #.#\:"/>
    <numFmt numFmtId="169" formatCode="&quot;bis unter&quot;\ #\:"/>
    <numFmt numFmtId="170" formatCode="#&quot; von 13&quot;"/>
    <numFmt numFmtId="171" formatCode="#&quot; von 11&quot;"/>
    <numFmt numFmtId="172" formatCode="#&quot; von 5&quot;"/>
    <numFmt numFmtId="173" formatCode="#\ &quot; von 13&quot;"/>
    <numFmt numFmtId="174" formatCode="#&quot; von 6&quot;"/>
    <numFmt numFmtId="175" formatCode="#&quot; von 16&quot;"/>
    <numFmt numFmtId="176" formatCode="#&quot; von 64&quot;"/>
    <numFmt numFmtId="177" formatCode="#&quot; von 64 Kriterien&quot;"/>
    <numFmt numFmtId="178" formatCode="0.0"/>
    <numFmt numFmtId="179" formatCode="#,##0.0"/>
    <numFmt numFmtId="180" formatCode="&quot;1&quot;"/>
    <numFmt numFmtId="181" formatCode="&quot;2&quot;"/>
    <numFmt numFmtId="182" formatCode="&quot;kein&quot;"/>
    <numFmt numFmtId="183" formatCode="&quot;3&quot;"/>
    <numFmt numFmtId="184" formatCode="&quot;4&quot;"/>
    <numFmt numFmtId="185" formatCode="&quot;5&quot;"/>
    <numFmt numFmtId="186" formatCode="#&quot; Punkt&quot;"/>
    <numFmt numFmtId="187" formatCode="#&quot; Punkte&quot;"/>
    <numFmt numFmtId="188" formatCode="#&quot; Punkte je Maßnahme&quot;"/>
    <numFmt numFmtId="189" formatCode="#.#&quot; Punkte je Maßnahme&quot;"/>
    <numFmt numFmtId="190" formatCode="#&quot; Punkt je Maßnahme&quot;"/>
  </numFmts>
  <fonts count="36" x14ac:knownFonts="1">
    <font>
      <sz val="10"/>
      <color theme="1"/>
      <name val="Arial"/>
      <family val="2"/>
    </font>
    <font>
      <b/>
      <sz val="10"/>
      <color theme="1"/>
      <name val="Arial"/>
      <family val="2"/>
    </font>
    <font>
      <b/>
      <sz val="12"/>
      <color theme="1"/>
      <name val="Arial"/>
      <family val="2"/>
    </font>
    <font>
      <b/>
      <sz val="14"/>
      <color theme="1"/>
      <name val="Arial"/>
      <family val="2"/>
    </font>
    <font>
      <i/>
      <sz val="10"/>
      <color theme="1"/>
      <name val="Arial"/>
      <family val="2"/>
    </font>
    <font>
      <b/>
      <sz val="11"/>
      <color theme="1"/>
      <name val="Arial"/>
      <family val="2"/>
    </font>
    <font>
      <sz val="10"/>
      <color rgb="FFFF0000"/>
      <name val="Arial"/>
      <family val="2"/>
    </font>
    <font>
      <sz val="10"/>
      <name val="Arial"/>
      <family val="2"/>
    </font>
    <font>
      <b/>
      <sz val="10"/>
      <name val="Arial"/>
      <family val="2"/>
    </font>
    <font>
      <i/>
      <sz val="10"/>
      <color rgb="FFFF0000"/>
      <name val="Arial"/>
      <family val="2"/>
    </font>
    <font>
      <b/>
      <sz val="10"/>
      <color theme="0"/>
      <name val="Arial"/>
      <family val="2"/>
    </font>
    <font>
      <u/>
      <sz val="10"/>
      <color theme="10"/>
      <name val="Arial"/>
      <family val="2"/>
    </font>
    <font>
      <b/>
      <u/>
      <sz val="10"/>
      <color rgb="FFFF0000"/>
      <name val="Arial"/>
      <family val="2"/>
    </font>
    <font>
      <sz val="12"/>
      <color theme="1"/>
      <name val="Arial"/>
      <family val="2"/>
    </font>
    <font>
      <b/>
      <sz val="12"/>
      <name val="Arial"/>
      <family val="2"/>
    </font>
    <font>
      <b/>
      <sz val="12"/>
      <color rgb="FFC00000"/>
      <name val="Arial"/>
      <family val="2"/>
    </font>
    <font>
      <b/>
      <u/>
      <sz val="10"/>
      <color rgb="FFC00000"/>
      <name val="Arial"/>
      <family val="2"/>
    </font>
    <font>
      <b/>
      <u/>
      <sz val="10"/>
      <color theme="10"/>
      <name val="Arial"/>
      <family val="2"/>
    </font>
    <font>
      <u/>
      <sz val="10"/>
      <color theme="1"/>
      <name val="Arial"/>
      <family val="2"/>
    </font>
    <font>
      <b/>
      <sz val="10"/>
      <color rgb="FFC00000"/>
      <name val="Arial"/>
      <family val="2"/>
    </font>
    <font>
      <b/>
      <sz val="10"/>
      <color rgb="FF000000"/>
      <name val="Arial"/>
      <family val="2"/>
    </font>
    <font>
      <sz val="10"/>
      <color rgb="FF000000"/>
      <name val="Arial"/>
      <family val="2"/>
    </font>
    <font>
      <i/>
      <sz val="10"/>
      <color theme="1"/>
      <name val="Wingdings 3"/>
      <family val="1"/>
      <charset val="2"/>
    </font>
    <font>
      <vertAlign val="superscript"/>
      <sz val="10"/>
      <color rgb="FF000000"/>
      <name val="Arial"/>
      <family val="2"/>
    </font>
    <font>
      <b/>
      <u/>
      <sz val="10"/>
      <color theme="1"/>
      <name val="Arial"/>
      <family val="2"/>
    </font>
    <font>
      <sz val="9"/>
      <color theme="1"/>
      <name val="Arial"/>
      <family val="2"/>
    </font>
    <font>
      <sz val="8"/>
      <color theme="1"/>
      <name val="Arial"/>
      <family val="2"/>
    </font>
    <font>
      <sz val="8"/>
      <color rgb="FFFF0000"/>
      <name val="Arial"/>
      <family val="2"/>
    </font>
    <font>
      <b/>
      <sz val="8"/>
      <color theme="0"/>
      <name val="Arial"/>
      <family val="2"/>
    </font>
    <font>
      <b/>
      <sz val="9"/>
      <color theme="0"/>
      <name val="Arial"/>
      <family val="2"/>
    </font>
    <font>
      <b/>
      <sz val="16"/>
      <color theme="0"/>
      <name val="Arial"/>
      <family val="2"/>
    </font>
    <font>
      <sz val="16"/>
      <color theme="1"/>
      <name val="Arial"/>
      <family val="2"/>
    </font>
    <font>
      <b/>
      <sz val="16"/>
      <name val="Arial"/>
      <family val="2"/>
    </font>
    <font>
      <b/>
      <sz val="16"/>
      <color theme="1"/>
      <name val="Arial"/>
      <family val="2"/>
    </font>
    <font>
      <b/>
      <sz val="16"/>
      <color rgb="FFFF0000"/>
      <name val="Arial"/>
      <family val="2"/>
    </font>
    <font>
      <i/>
      <sz val="16"/>
      <color rgb="FFFF0000"/>
      <name val="Arial"/>
      <family val="2"/>
    </font>
  </fonts>
  <fills count="12">
    <fill>
      <patternFill patternType="none"/>
    </fill>
    <fill>
      <patternFill patternType="gray125"/>
    </fill>
    <fill>
      <patternFill patternType="solid">
        <fgColor theme="3" tint="0.59999389629810485"/>
        <bgColor indexed="64"/>
      </patternFill>
    </fill>
    <fill>
      <patternFill patternType="solid">
        <fgColor rgb="FF1962A1"/>
        <bgColor indexed="64"/>
      </patternFill>
    </fill>
    <fill>
      <patternFill patternType="solid">
        <fgColor rgb="FFD89427"/>
        <bgColor indexed="64"/>
      </patternFill>
    </fill>
    <fill>
      <patternFill patternType="solid">
        <fgColor rgb="FFFFFFCC"/>
        <bgColor indexed="64"/>
      </patternFill>
    </fill>
    <fill>
      <patternFill patternType="solid">
        <fgColor rgb="FFE9EDF4"/>
        <bgColor indexed="64"/>
      </patternFill>
    </fill>
    <fill>
      <patternFill patternType="solid">
        <fgColor theme="0"/>
        <bgColor indexed="64"/>
      </patternFill>
    </fill>
    <fill>
      <patternFill patternType="solid">
        <fgColor rgb="FFFFFF00"/>
        <bgColor indexed="64"/>
      </patternFill>
    </fill>
    <fill>
      <patternFill patternType="solid">
        <fgColor rgb="FFD4D4D0"/>
        <bgColor indexed="64"/>
      </patternFill>
    </fill>
    <fill>
      <patternFill patternType="solid">
        <fgColor theme="0" tint="-0.14996795556505021"/>
        <bgColor indexed="64"/>
      </patternFill>
    </fill>
    <fill>
      <patternFill patternType="solid">
        <fgColor theme="4" tint="0.39994506668294322"/>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style="medium">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medium">
        <color rgb="FFFFFFFF"/>
      </bottom>
      <diagonal/>
    </border>
    <border>
      <left/>
      <right style="thin">
        <color auto="1"/>
      </right>
      <top style="thin">
        <color auto="1"/>
      </top>
      <bottom style="medium">
        <color rgb="FFFFFFFF"/>
      </bottom>
      <diagonal/>
    </border>
    <border>
      <left style="thin">
        <color auto="1"/>
      </left>
      <right style="medium">
        <color rgb="FFFFFFFF"/>
      </right>
      <top/>
      <bottom/>
      <diagonal/>
    </border>
    <border>
      <left style="medium">
        <color rgb="FFFFFFFF"/>
      </left>
      <right style="thin">
        <color auto="1"/>
      </right>
      <top/>
      <bottom/>
      <diagonal/>
    </border>
    <border>
      <left style="thin">
        <color auto="1"/>
      </left>
      <right style="medium">
        <color rgb="FFFFFFFF"/>
      </right>
      <top style="medium">
        <color rgb="FFFFFFFF"/>
      </top>
      <bottom style="medium">
        <color rgb="FFFFFFFF"/>
      </bottom>
      <diagonal/>
    </border>
    <border>
      <left style="medium">
        <color rgb="FFFFFFFF"/>
      </left>
      <right style="thin">
        <color auto="1"/>
      </right>
      <top style="medium">
        <color rgb="FFFFFFFF"/>
      </top>
      <bottom style="medium">
        <color rgb="FFFFFFFF"/>
      </bottom>
      <diagonal/>
    </border>
    <border>
      <left style="thin">
        <color auto="1"/>
      </left>
      <right style="medium">
        <color rgb="FFFFFFFF"/>
      </right>
      <top style="medium">
        <color rgb="FFFFFFFF"/>
      </top>
      <bottom style="thin">
        <color auto="1"/>
      </bottom>
      <diagonal/>
    </border>
    <border>
      <left style="medium">
        <color rgb="FFFFFFFF"/>
      </left>
      <right style="thin">
        <color auto="1"/>
      </right>
      <top style="medium">
        <color rgb="FFFFFFFF"/>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medium">
        <color rgb="FFFFFFFF"/>
      </top>
      <bottom style="medium">
        <color rgb="FFFFFFFF"/>
      </bottom>
      <diagonal/>
    </border>
    <border>
      <left/>
      <right style="thin">
        <color auto="1"/>
      </right>
      <top style="medium">
        <color rgb="FFFFFFFF"/>
      </top>
      <bottom style="medium">
        <color rgb="FFFFFFFF"/>
      </bottom>
      <diagonal/>
    </border>
    <border>
      <left style="thin">
        <color auto="1"/>
      </left>
      <right/>
      <top style="medium">
        <color rgb="FFFFFFFF"/>
      </top>
      <bottom style="thin">
        <color auto="1"/>
      </bottom>
      <diagonal/>
    </border>
    <border>
      <left/>
      <right style="thin">
        <color auto="1"/>
      </right>
      <top style="medium">
        <color rgb="FFFFFFFF"/>
      </top>
      <bottom style="thin">
        <color auto="1"/>
      </bottom>
      <diagonal/>
    </border>
    <border>
      <left style="thin">
        <color auto="1"/>
      </left>
      <right style="thin">
        <color auto="1"/>
      </right>
      <top/>
      <bottom/>
      <diagonal/>
    </border>
    <border>
      <left style="thin">
        <color auto="1"/>
      </left>
      <right style="thin">
        <color auto="1"/>
      </right>
      <top style="medium">
        <color rgb="FFFFFFFF"/>
      </top>
      <bottom style="medium">
        <color rgb="FFFFFFFF"/>
      </bottom>
      <diagonal/>
    </border>
    <border>
      <left style="medium">
        <color rgb="FFFFFFFF"/>
      </left>
      <right style="thin">
        <color auto="1"/>
      </right>
      <top/>
      <bottom style="thin">
        <color auto="1"/>
      </bottom>
      <diagonal/>
    </border>
    <border>
      <left style="thin">
        <color auto="1"/>
      </left>
      <right style="thin">
        <color auto="1"/>
      </right>
      <top style="medium">
        <color rgb="FFFFFFFF"/>
      </top>
      <bottom style="thin">
        <color auto="1"/>
      </bottom>
      <diagonal/>
    </border>
    <border>
      <left style="thin">
        <color auto="1"/>
      </left>
      <right style="medium">
        <color rgb="FFFFFFFF"/>
      </right>
      <top/>
      <bottom style="medium">
        <color rgb="FFFFFFFF"/>
      </bottom>
      <diagonal/>
    </border>
    <border>
      <left style="thin">
        <color auto="1"/>
      </left>
      <right style="thin">
        <color auto="1"/>
      </right>
      <top style="thin">
        <color auto="1"/>
      </top>
      <bottom style="medium">
        <color rgb="FFFFFFFF"/>
      </bottom>
      <diagonal/>
    </border>
    <border>
      <left style="thin">
        <color auto="1"/>
      </left>
      <right style="thin">
        <color auto="1"/>
      </right>
      <top style="medium">
        <color rgb="FFFFFFFF"/>
      </top>
      <bottom/>
      <diagonal/>
    </border>
    <border>
      <left style="thin">
        <color auto="1"/>
      </left>
      <right style="thin">
        <color auto="1"/>
      </right>
      <top/>
      <bottom style="medium">
        <color rgb="FFFFFFFF"/>
      </bottom>
      <diagonal/>
    </border>
    <border>
      <left/>
      <right/>
      <top style="thin">
        <color auto="1"/>
      </top>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2">
    <xf numFmtId="0" fontId="0" fillId="0" borderId="0"/>
    <xf numFmtId="0" fontId="11" fillId="0" borderId="0" applyNumberFormat="0" applyFill="0" applyBorder="0" applyAlignment="0" applyProtection="0"/>
  </cellStyleXfs>
  <cellXfs count="529">
    <xf numFmtId="0" fontId="0" fillId="0" borderId="0" xfId="0"/>
    <xf numFmtId="0" fontId="1" fillId="0" borderId="4" xfId="0" applyFont="1" applyBorder="1" applyAlignment="1">
      <alignment horizontal="center" vertical="center" wrapText="1"/>
    </xf>
    <xf numFmtId="0" fontId="4" fillId="0" borderId="0" xfId="0" applyFont="1"/>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1" xfId="0" applyBorder="1" applyAlignment="1">
      <alignment horizontal="centerContinuous"/>
    </xf>
    <xf numFmtId="0" fontId="2" fillId="0" borderId="0" xfId="0" applyFont="1" applyAlignment="1">
      <alignment horizontal="left"/>
    </xf>
    <xf numFmtId="0" fontId="1" fillId="0" borderId="4" xfId="0" applyFont="1" applyBorder="1" applyAlignment="1">
      <alignment horizontal="centerContinuous"/>
    </xf>
    <xf numFmtId="0" fontId="0" fillId="0" borderId="1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15" xfId="0" applyFont="1" applyBorder="1" applyAlignment="1">
      <alignment horizontal="center"/>
    </xf>
    <xf numFmtId="0" fontId="1" fillId="0" borderId="12" xfId="0" applyFont="1" applyBorder="1" applyAlignment="1">
      <alignment horizontal="centerContinuous"/>
    </xf>
    <xf numFmtId="0" fontId="1" fillId="0" borderId="13" xfId="0" applyFont="1" applyBorder="1" applyAlignment="1">
      <alignment horizontal="centerContinuous"/>
    </xf>
    <xf numFmtId="0" fontId="1" fillId="0" borderId="10" xfId="0" applyFont="1" applyBorder="1" applyAlignment="1">
      <alignment horizontal="centerContinuous"/>
    </xf>
    <xf numFmtId="0" fontId="1" fillId="0" borderId="15" xfId="0" applyFont="1" applyBorder="1" applyAlignment="1">
      <alignment horizontal="centerContinuous"/>
    </xf>
    <xf numFmtId="0" fontId="0" fillId="0" borderId="18" xfId="0" applyBorder="1" applyAlignment="1">
      <alignment horizontal="center"/>
    </xf>
    <xf numFmtId="0" fontId="1" fillId="0" borderId="21" xfId="0" applyFont="1" applyBorder="1" applyAlignment="1">
      <alignment horizontal="centerContinuous"/>
    </xf>
    <xf numFmtId="0" fontId="0" fillId="0" borderId="22" xfId="0" applyBorder="1" applyAlignment="1">
      <alignment horizontal="center"/>
    </xf>
    <xf numFmtId="0" fontId="0" fillId="0" borderId="6" xfId="0" applyBorder="1" applyAlignment="1">
      <alignment horizontal="center"/>
    </xf>
    <xf numFmtId="0" fontId="0" fillId="0" borderId="2" xfId="0" applyBorder="1" applyAlignment="1">
      <alignment horizontal="centerContinuous"/>
    </xf>
    <xf numFmtId="0" fontId="1" fillId="0" borderId="4" xfId="0" applyFont="1" applyBorder="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xf>
    <xf numFmtId="0" fontId="0" fillId="0" borderId="1" xfId="0" applyBorder="1" applyAlignment="1">
      <alignment vertical="center" wrapText="1"/>
    </xf>
    <xf numFmtId="3" fontId="0" fillId="2" borderId="3" xfId="0" applyNumberFormat="1" applyFont="1" applyFill="1" applyBorder="1" applyAlignment="1" applyProtection="1">
      <alignment horizontal="center" vertical="center" wrapText="1"/>
      <protection locked="0"/>
    </xf>
    <xf numFmtId="0" fontId="7" fillId="0" borderId="1" xfId="0" applyFont="1" applyBorder="1" applyAlignment="1">
      <alignment vertical="center" wrapText="1"/>
    </xf>
    <xf numFmtId="0" fontId="1" fillId="0" borderId="0" xfId="0" applyFont="1" applyAlignment="1">
      <alignment horizontal="center" vertical="center"/>
    </xf>
    <xf numFmtId="49" fontId="1" fillId="0" borderId="4" xfId="0" applyNumberFormat="1" applyFont="1" applyBorder="1" applyAlignment="1">
      <alignment horizontal="center" vertical="center"/>
    </xf>
    <xf numFmtId="0" fontId="2" fillId="0" borderId="0" xfId="0" applyFont="1"/>
    <xf numFmtId="0" fontId="0" fillId="0" borderId="0" xfId="0" applyAlignment="1" applyProtection="1">
      <alignment wrapText="1"/>
      <protection hidden="1"/>
    </xf>
    <xf numFmtId="0" fontId="0" fillId="0" borderId="0" xfId="0" applyProtection="1">
      <protection hidden="1"/>
    </xf>
    <xf numFmtId="49" fontId="6" fillId="0" borderId="0" xfId="0" applyNumberFormat="1" applyFont="1" applyAlignment="1" applyProtection="1">
      <alignment horizontal="right" vertical="center"/>
      <protection hidden="1"/>
    </xf>
    <xf numFmtId="0" fontId="6" fillId="0" borderId="0" xfId="0" applyFont="1" applyAlignment="1" applyProtection="1">
      <alignment vertical="center"/>
      <protection hidden="1"/>
    </xf>
    <xf numFmtId="0" fontId="6" fillId="5" borderId="0" xfId="0" applyFont="1" applyFill="1" applyAlignment="1" applyProtection="1">
      <alignment vertical="top"/>
      <protection hidden="1"/>
    </xf>
    <xf numFmtId="49" fontId="0" fillId="0" borderId="0" xfId="0" applyNumberFormat="1" applyProtection="1">
      <protection hidden="1"/>
    </xf>
    <xf numFmtId="0" fontId="6" fillId="5" borderId="0" xfId="0" applyFont="1" applyFill="1" applyProtection="1">
      <protection hidden="1"/>
    </xf>
    <xf numFmtId="0" fontId="6" fillId="0" borderId="0" xfId="0" applyFont="1" applyProtection="1">
      <protection hidden="1"/>
    </xf>
    <xf numFmtId="0" fontId="4" fillId="0" borderId="0" xfId="0" applyFont="1" applyAlignment="1" applyProtection="1">
      <alignment horizontal="right"/>
      <protection hidden="1"/>
    </xf>
    <xf numFmtId="0" fontId="0" fillId="0" borderId="0" xfId="0" applyAlignment="1" applyProtection="1">
      <alignment vertical="center"/>
      <protection hidden="1"/>
    </xf>
    <xf numFmtId="49" fontId="2" fillId="0" borderId="0" xfId="0" applyNumberFormat="1" applyFont="1" applyProtection="1">
      <protection hidden="1"/>
    </xf>
    <xf numFmtId="0" fontId="10" fillId="3" borderId="1" xfId="0" applyFont="1" applyFill="1" applyBorder="1" applyAlignment="1" applyProtection="1">
      <alignment horizontal="center" vertical="center" wrapText="1"/>
      <protection hidden="1"/>
    </xf>
    <xf numFmtId="166" fontId="10" fillId="3" borderId="1" xfId="0" applyNumberFormat="1" applyFont="1" applyFill="1" applyBorder="1" applyAlignment="1" applyProtection="1">
      <alignment horizontal="center" vertical="center" wrapText="1"/>
      <protection hidden="1"/>
    </xf>
    <xf numFmtId="165" fontId="10" fillId="3" borderId="1" xfId="0" applyNumberFormat="1" applyFont="1" applyFill="1" applyBorder="1" applyAlignment="1" applyProtection="1">
      <alignment horizontal="center" vertical="center" wrapText="1"/>
      <protection hidden="1"/>
    </xf>
    <xf numFmtId="164" fontId="10" fillId="3" borderId="1" xfId="0" applyNumberFormat="1" applyFont="1" applyFill="1" applyBorder="1" applyAlignment="1" applyProtection="1">
      <alignment horizontal="center" vertical="center" wrapText="1"/>
      <protection hidden="1"/>
    </xf>
    <xf numFmtId="0" fontId="0" fillId="0" borderId="14" xfId="0" applyBorder="1" applyAlignment="1" applyProtection="1">
      <alignment vertical="center" wrapText="1"/>
      <protection hidden="1"/>
    </xf>
    <xf numFmtId="3" fontId="0" fillId="2" borderId="3" xfId="0" applyNumberFormat="1" applyFont="1" applyFill="1" applyBorder="1" applyAlignment="1" applyProtection="1">
      <alignment horizontal="center" vertical="center" wrapText="1"/>
      <protection locked="0" hidden="1"/>
    </xf>
    <xf numFmtId="0" fontId="0" fillId="0" borderId="17" xfId="0" applyBorder="1" applyAlignment="1" applyProtection="1">
      <alignment horizontal="center" vertical="center"/>
      <protection hidden="1"/>
    </xf>
    <xf numFmtId="0" fontId="0" fillId="0" borderId="5" xfId="0" applyBorder="1" applyAlignment="1" applyProtection="1">
      <alignment vertical="center" wrapText="1"/>
      <protection hidden="1"/>
    </xf>
    <xf numFmtId="3" fontId="0" fillId="2" borderId="1" xfId="0" applyNumberFormat="1" applyFont="1" applyFill="1" applyBorder="1" applyAlignment="1" applyProtection="1">
      <alignment horizontal="center" vertical="center" wrapText="1"/>
      <protection locked="0" hidden="1"/>
    </xf>
    <xf numFmtId="0" fontId="0" fillId="0" borderId="4" xfId="0" applyBorder="1" applyAlignment="1" applyProtection="1">
      <alignment horizontal="center" vertical="center"/>
      <protection hidden="1"/>
    </xf>
    <xf numFmtId="0" fontId="1" fillId="4" borderId="3" xfId="0" applyFont="1" applyFill="1" applyBorder="1" applyAlignment="1" applyProtection="1">
      <alignment horizontal="center" vertical="center"/>
      <protection hidden="1"/>
    </xf>
    <xf numFmtId="0" fontId="0" fillId="0" borderId="0" xfId="0" applyBorder="1" applyProtection="1">
      <protection hidden="1"/>
    </xf>
    <xf numFmtId="0" fontId="6" fillId="5" borderId="0" xfId="0" applyFont="1" applyFill="1" applyAlignment="1" applyProtection="1">
      <alignment vertical="center"/>
      <protection hidden="1"/>
    </xf>
    <xf numFmtId="0" fontId="1" fillId="0" borderId="0" xfId="0" applyFont="1" applyBorder="1" applyAlignment="1" applyProtection="1">
      <alignment horizontal="right" vertical="center"/>
      <protection hidden="1"/>
    </xf>
    <xf numFmtId="0" fontId="1" fillId="0" borderId="0" xfId="0" applyFont="1" applyBorder="1" applyAlignment="1" applyProtection="1">
      <alignment horizontal="center" vertical="center"/>
      <protection hidden="1"/>
    </xf>
    <xf numFmtId="0" fontId="0" fillId="0" borderId="1" xfId="0" applyBorder="1" applyAlignment="1" applyProtection="1">
      <alignment vertical="center" wrapText="1"/>
      <protection hidden="1"/>
    </xf>
    <xf numFmtId="0" fontId="0" fillId="0" borderId="0" xfId="0" applyBorder="1" applyAlignment="1" applyProtection="1">
      <alignment wrapText="1"/>
      <protection hidden="1"/>
    </xf>
    <xf numFmtId="49" fontId="0" fillId="0" borderId="0" xfId="0" applyNumberFormat="1" applyBorder="1" applyProtection="1">
      <protection hidden="1"/>
    </xf>
    <xf numFmtId="49" fontId="1" fillId="0" borderId="0" xfId="0" applyNumberFormat="1" applyFont="1" applyBorder="1" applyAlignment="1" applyProtection="1">
      <alignment horizontal="right" vertical="center"/>
      <protection hidden="1"/>
    </xf>
    <xf numFmtId="0" fontId="1" fillId="0" borderId="8"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0" fillId="5" borderId="0" xfId="0" applyFill="1" applyProtection="1">
      <protection hidden="1"/>
    </xf>
    <xf numFmtId="0" fontId="12" fillId="5" borderId="0" xfId="0" applyFont="1" applyFill="1" applyAlignment="1" applyProtection="1">
      <alignment vertical="center"/>
      <protection hidden="1"/>
    </xf>
    <xf numFmtId="0" fontId="10" fillId="3" borderId="1" xfId="0" applyFont="1" applyFill="1" applyBorder="1" applyAlignment="1" applyProtection="1">
      <alignment horizontal="centerContinuous" vertical="center" wrapText="1"/>
      <protection hidden="1"/>
    </xf>
    <xf numFmtId="0" fontId="10" fillId="3" borderId="5" xfId="0" applyFont="1" applyFill="1" applyBorder="1" applyAlignment="1" applyProtection="1">
      <alignment horizontal="center" vertical="center" wrapText="1"/>
      <protection hidden="1"/>
    </xf>
    <xf numFmtId="0" fontId="0" fillId="0" borderId="0" xfId="0" applyAlignment="1" applyProtection="1">
      <protection hidden="1"/>
    </xf>
    <xf numFmtId="0" fontId="1" fillId="0" borderId="0" xfId="0" applyFont="1" applyAlignment="1" applyProtection="1">
      <alignment horizontal="right" vertical="center"/>
      <protection hidden="1"/>
    </xf>
    <xf numFmtId="0" fontId="0" fillId="0" borderId="3" xfId="0" applyBorder="1" applyAlignment="1" applyProtection="1">
      <alignment horizontal="center" vertical="center"/>
      <protection hidden="1"/>
    </xf>
    <xf numFmtId="49" fontId="1" fillId="0" borderId="0" xfId="0" applyNumberFormat="1" applyFont="1" applyBorder="1" applyAlignment="1" applyProtection="1">
      <alignment horizontal="right" vertical="center" wrapText="1"/>
      <protection hidden="1"/>
    </xf>
    <xf numFmtId="1" fontId="1" fillId="0" borderId="0" xfId="0" applyNumberFormat="1" applyFont="1" applyFill="1" applyBorder="1" applyAlignment="1" applyProtection="1">
      <alignment horizontal="center" vertical="center"/>
      <protection hidden="1"/>
    </xf>
    <xf numFmtId="1" fontId="0" fillId="0" borderId="0" xfId="0" applyNumberFormat="1" applyFill="1" applyBorder="1" applyAlignment="1" applyProtection="1">
      <protection hidden="1"/>
    </xf>
    <xf numFmtId="0" fontId="0" fillId="0" borderId="0" xfId="0" applyBorder="1" applyAlignment="1" applyProtection="1">
      <protection hidden="1"/>
    </xf>
    <xf numFmtId="0" fontId="0" fillId="0" borderId="0" xfId="0" applyBorder="1" applyAlignment="1" applyProtection="1">
      <alignment vertical="top" wrapText="1"/>
      <protection hidden="1"/>
    </xf>
    <xf numFmtId="0" fontId="0" fillId="0" borderId="18" xfId="0" applyBorder="1" applyAlignment="1" applyProtection="1">
      <alignment vertical="center" wrapText="1"/>
      <protection hidden="1"/>
    </xf>
    <xf numFmtId="0" fontId="1"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7" fillId="0" borderId="0" xfId="0" applyFont="1" applyProtection="1">
      <protection hidden="1"/>
    </xf>
    <xf numFmtId="0" fontId="7" fillId="5" borderId="0" xfId="0" applyFont="1" applyFill="1" applyProtection="1">
      <protection hidden="1"/>
    </xf>
    <xf numFmtId="0" fontId="9" fillId="0" borderId="0" xfId="0" applyFont="1" applyAlignment="1" applyProtection="1">
      <alignment vertical="center"/>
      <protection hidden="1"/>
    </xf>
    <xf numFmtId="49" fontId="7" fillId="0" borderId="0" xfId="0" applyNumberFormat="1" applyFont="1" applyBorder="1" applyAlignment="1" applyProtection="1">
      <alignment vertical="center"/>
      <protection hidden="1"/>
    </xf>
    <xf numFmtId="0" fontId="7" fillId="0" borderId="0" xfId="0" applyFont="1" applyBorder="1" applyAlignment="1" applyProtection="1">
      <alignment vertical="center" wrapText="1"/>
      <protection hidden="1"/>
    </xf>
    <xf numFmtId="0" fontId="7"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24" xfId="0" applyBorder="1" applyAlignment="1" applyProtection="1">
      <protection hidden="1"/>
    </xf>
    <xf numFmtId="0" fontId="6" fillId="5" borderId="0" xfId="0" applyFont="1" applyFill="1" applyBorder="1" applyProtection="1">
      <protection hidden="1"/>
    </xf>
    <xf numFmtId="0" fontId="0" fillId="0" borderId="24" xfId="0" applyBorder="1" applyAlignment="1" applyProtection="1">
      <alignment wrapText="1"/>
      <protection hidden="1"/>
    </xf>
    <xf numFmtId="49" fontId="8" fillId="0" borderId="0" xfId="0" applyNumberFormat="1" applyFont="1" applyBorder="1" applyAlignment="1" applyProtection="1">
      <alignment horizontal="right" vertical="center"/>
      <protection hidden="1"/>
    </xf>
    <xf numFmtId="0" fontId="8" fillId="0" borderId="0" xfId="0" applyFont="1" applyBorder="1" applyAlignment="1" applyProtection="1">
      <alignment horizontal="right" vertical="center"/>
      <protection hidden="1"/>
    </xf>
    <xf numFmtId="0" fontId="1" fillId="0" borderId="1" xfId="0" applyFont="1" applyBorder="1" applyAlignment="1" applyProtection="1">
      <alignment horizontal="center" vertical="center"/>
      <protection hidden="1"/>
    </xf>
    <xf numFmtId="0" fontId="10" fillId="3" borderId="1" xfId="0" applyFont="1" applyFill="1" applyBorder="1" applyAlignment="1" applyProtection="1">
      <alignment horizontal="center" vertical="top" wrapText="1"/>
      <protection hidden="1"/>
    </xf>
    <xf numFmtId="0" fontId="8" fillId="0" borderId="0" xfId="0" applyFont="1" applyBorder="1" applyAlignment="1" applyProtection="1">
      <alignment horizontal="center" vertical="center"/>
      <protection hidden="1"/>
    </xf>
    <xf numFmtId="1" fontId="1" fillId="4" borderId="1" xfId="0" applyNumberFormat="1" applyFont="1" applyFill="1" applyBorder="1" applyAlignment="1" applyProtection="1">
      <alignment horizontal="center" vertical="center"/>
      <protection hidden="1"/>
    </xf>
    <xf numFmtId="49" fontId="3" fillId="0" borderId="0" xfId="0" applyNumberFormat="1" applyFont="1" applyAlignment="1" applyProtection="1">
      <alignment horizontal="left" wrapText="1"/>
      <protection hidden="1"/>
    </xf>
    <xf numFmtId="0" fontId="1" fillId="0" borderId="15" xfId="0" applyFont="1" applyBorder="1" applyAlignment="1" applyProtection="1">
      <alignment horizontal="center" vertical="center" wrapText="1"/>
      <protection hidden="1"/>
    </xf>
    <xf numFmtId="0" fontId="0" fillId="0" borderId="23" xfId="0" applyFont="1" applyFill="1" applyBorder="1" applyAlignment="1" applyProtection="1">
      <alignment vertical="center"/>
      <protection hidden="1"/>
    </xf>
    <xf numFmtId="0" fontId="0" fillId="0" borderId="8" xfId="0" applyBorder="1" applyAlignment="1" applyProtection="1">
      <alignment horizontal="center" vertical="center"/>
      <protection hidden="1"/>
    </xf>
    <xf numFmtId="0" fontId="0"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0" fillId="0" borderId="4" xfId="0" applyFont="1" applyBorder="1" applyAlignment="1" applyProtection="1">
      <alignment horizontal="center" vertical="center"/>
      <protection hidden="1"/>
    </xf>
    <xf numFmtId="0" fontId="5" fillId="4" borderId="20" xfId="0" applyFont="1" applyFill="1" applyBorder="1" applyAlignment="1" applyProtection="1">
      <alignment horizontal="center" vertical="center"/>
      <protection hidden="1"/>
    </xf>
    <xf numFmtId="0" fontId="0" fillId="0" borderId="0" xfId="0" applyBorder="1" applyAlignment="1" applyProtection="1">
      <protection hidden="1"/>
    </xf>
    <xf numFmtId="0" fontId="13" fillId="0" borderId="0" xfId="0" applyFont="1"/>
    <xf numFmtId="49" fontId="11" fillId="0" borderId="3" xfId="1" applyNumberFormat="1" applyBorder="1" applyAlignment="1" applyProtection="1">
      <alignment vertical="center"/>
      <protection hidden="1"/>
    </xf>
    <xf numFmtId="49" fontId="11" fillId="0" borderId="8" xfId="1" applyNumberFormat="1" applyBorder="1" applyAlignment="1" applyProtection="1">
      <alignment vertical="center"/>
      <protection hidden="1"/>
    </xf>
    <xf numFmtId="0" fontId="15" fillId="0" borderId="0" xfId="0" applyFont="1"/>
    <xf numFmtId="0" fontId="16" fillId="0" borderId="0" xfId="1" applyFont="1"/>
    <xf numFmtId="49" fontId="11" fillId="0" borderId="1" xfId="1" applyNumberFormat="1" applyBorder="1" applyAlignment="1">
      <alignment vertical="center"/>
    </xf>
    <xf numFmtId="0" fontId="0" fillId="0" borderId="0" xfId="0" applyAlignment="1" applyProtection="1">
      <alignment vertical="center"/>
      <protection hidden="1"/>
    </xf>
    <xf numFmtId="49" fontId="11" fillId="0" borderId="1" xfId="1" applyNumberFormat="1" applyFill="1" applyBorder="1" applyAlignment="1" applyProtection="1">
      <alignment horizontal="center" vertical="center"/>
      <protection hidden="1"/>
    </xf>
    <xf numFmtId="49" fontId="11" fillId="0" borderId="1" xfId="1" applyNumberFormat="1" applyBorder="1" applyAlignment="1" applyProtection="1">
      <alignment horizontal="center" vertical="center"/>
      <protection hidden="1"/>
    </xf>
    <xf numFmtId="0" fontId="0" fillId="0" borderId="0" xfId="0" applyFont="1" applyBorder="1"/>
    <xf numFmtId="0" fontId="19" fillId="0" borderId="0" xfId="0" applyFont="1" applyBorder="1"/>
    <xf numFmtId="0" fontId="21" fillId="6" borderId="27" xfId="0" applyFont="1" applyFill="1" applyBorder="1" applyAlignment="1">
      <alignment horizontal="left" vertical="center" wrapText="1" readingOrder="1"/>
    </xf>
    <xf numFmtId="0" fontId="21" fillId="6" borderId="28" xfId="0" applyFont="1" applyFill="1" applyBorder="1" applyAlignment="1">
      <alignment horizontal="left" vertical="center" wrapText="1" readingOrder="1"/>
    </xf>
    <xf numFmtId="0" fontId="21" fillId="6" borderId="29" xfId="0" applyFont="1" applyFill="1" applyBorder="1" applyAlignment="1">
      <alignment horizontal="left" vertical="center" wrapText="1" readingOrder="1"/>
    </xf>
    <xf numFmtId="0" fontId="21" fillId="6" borderId="30" xfId="0" applyFont="1" applyFill="1" applyBorder="1" applyAlignment="1">
      <alignment horizontal="left" vertical="center" wrapText="1" readingOrder="1"/>
    </xf>
    <xf numFmtId="0" fontId="16" fillId="0" borderId="0" xfId="1" applyFont="1" applyBorder="1" applyAlignment="1">
      <alignment horizontal="center" vertical="center"/>
    </xf>
    <xf numFmtId="0" fontId="21" fillId="6" borderId="31" xfId="0" applyFont="1" applyFill="1" applyBorder="1" applyAlignment="1">
      <alignment horizontal="left" vertical="center" wrapText="1" readingOrder="1"/>
    </xf>
    <xf numFmtId="0" fontId="21" fillId="6" borderId="32" xfId="0" applyFont="1" applyFill="1" applyBorder="1" applyAlignment="1">
      <alignment horizontal="left" vertical="center" wrapText="1" readingOrder="1"/>
    </xf>
    <xf numFmtId="0" fontId="16" fillId="0" borderId="0" xfId="0" applyFont="1" applyBorder="1" applyAlignment="1">
      <alignment horizontal="center" vertical="center"/>
    </xf>
    <xf numFmtId="0" fontId="0" fillId="0" borderId="0" xfId="0" applyFont="1" applyBorder="1" applyAlignment="1">
      <alignment wrapText="1"/>
    </xf>
    <xf numFmtId="0" fontId="14" fillId="0" borderId="0" xfId="0" applyFont="1" applyBorder="1" applyAlignment="1">
      <alignment vertical="center"/>
    </xf>
    <xf numFmtId="0" fontId="0" fillId="0" borderId="0" xfId="0" applyFont="1"/>
    <xf numFmtId="0" fontId="21" fillId="6" borderId="39" xfId="0" applyFont="1" applyFill="1" applyBorder="1" applyAlignment="1">
      <alignment horizontal="left" vertical="center" wrapText="1" readingOrder="1"/>
    </xf>
    <xf numFmtId="0" fontId="21" fillId="6" borderId="40" xfId="0" applyFont="1" applyFill="1" applyBorder="1" applyAlignment="1">
      <alignment horizontal="left" vertical="center" wrapText="1" readingOrder="1"/>
    </xf>
    <xf numFmtId="0" fontId="21" fillId="6" borderId="3" xfId="0" applyFont="1" applyFill="1" applyBorder="1" applyAlignment="1">
      <alignment horizontal="left" vertical="center" wrapText="1" readingOrder="1"/>
    </xf>
    <xf numFmtId="0" fontId="21" fillId="6" borderId="41" xfId="0" applyFont="1" applyFill="1" applyBorder="1" applyAlignment="1">
      <alignment horizontal="left" vertical="center" wrapText="1" readingOrder="1"/>
    </xf>
    <xf numFmtId="0" fontId="20" fillId="6" borderId="29" xfId="0" applyFont="1" applyFill="1" applyBorder="1" applyAlignment="1">
      <alignment horizontal="left" vertical="center" wrapText="1" readingOrder="1"/>
    </xf>
    <xf numFmtId="0" fontId="20" fillId="6" borderId="31" xfId="0" applyFont="1" applyFill="1" applyBorder="1" applyAlignment="1">
      <alignment horizontal="left" vertical="center" wrapText="1" readingOrder="1"/>
    </xf>
    <xf numFmtId="0" fontId="21" fillId="6" borderId="42" xfId="0" applyFont="1" applyFill="1" applyBorder="1" applyAlignment="1">
      <alignment horizontal="left" vertical="center" wrapText="1" readingOrder="1"/>
    </xf>
    <xf numFmtId="0" fontId="20" fillId="6" borderId="43" xfId="0" applyFont="1" applyFill="1" applyBorder="1" applyAlignment="1">
      <alignment horizontal="left" vertical="center" wrapText="1" readingOrder="1"/>
    </xf>
    <xf numFmtId="0" fontId="8" fillId="0" borderId="0" xfId="0" applyFont="1" applyBorder="1" applyAlignment="1">
      <alignment vertical="center"/>
    </xf>
    <xf numFmtId="0" fontId="19" fillId="0" borderId="0" xfId="0" applyFont="1"/>
    <xf numFmtId="0" fontId="0" fillId="0" borderId="0" xfId="0" applyFont="1" applyAlignment="1">
      <alignment vertical="center" wrapText="1" readingOrder="1"/>
    </xf>
    <xf numFmtId="0" fontId="10" fillId="7" borderId="0" xfId="0" applyFont="1" applyFill="1"/>
    <xf numFmtId="0" fontId="20" fillId="6" borderId="44" xfId="0" applyFont="1" applyFill="1" applyBorder="1" applyAlignment="1">
      <alignment horizontal="left" vertical="center" wrapText="1" readingOrder="1"/>
    </xf>
    <xf numFmtId="0" fontId="11" fillId="0" borderId="0" xfId="1" applyAlignment="1">
      <alignment horizontal="center" vertical="center"/>
    </xf>
    <xf numFmtId="0" fontId="1" fillId="0" borderId="0" xfId="0" applyFont="1" applyBorder="1" applyAlignment="1">
      <alignment horizontal="center" vertical="center"/>
    </xf>
    <xf numFmtId="49" fontId="22" fillId="0" borderId="0" xfId="0" applyNumberFormat="1" applyFont="1" applyAlignment="1" applyProtection="1">
      <alignment horizontal="right" vertical="center"/>
      <protection hidden="1"/>
    </xf>
    <xf numFmtId="0" fontId="11" fillId="0" borderId="0" xfId="1" applyAlignment="1" applyProtection="1">
      <alignment vertical="center" wrapText="1"/>
      <protection hidden="1"/>
    </xf>
    <xf numFmtId="0" fontId="14" fillId="0" borderId="0" xfId="0" applyFont="1" applyBorder="1" applyAlignment="1">
      <alignment vertical="center" wrapText="1"/>
    </xf>
    <xf numFmtId="0" fontId="18" fillId="0" borderId="0" xfId="0" applyFont="1" applyBorder="1" applyAlignment="1">
      <alignment horizontal="center" vertical="center"/>
    </xf>
    <xf numFmtId="0" fontId="18" fillId="0" borderId="0" xfId="0" applyFont="1" applyAlignment="1">
      <alignment horizontal="center" vertical="center"/>
    </xf>
    <xf numFmtId="0" fontId="16" fillId="0" borderId="0" xfId="0" applyFont="1" applyAlignment="1">
      <alignment horizontal="center" vertical="center"/>
    </xf>
    <xf numFmtId="0" fontId="17" fillId="0" borderId="0" xfId="1" applyFont="1" applyAlignment="1">
      <alignment horizontal="left" vertical="center"/>
    </xf>
    <xf numFmtId="0" fontId="0" fillId="7" borderId="0" xfId="0" applyFont="1" applyFill="1" applyBorder="1"/>
    <xf numFmtId="0" fontId="21" fillId="7" borderId="0" xfId="0" applyFont="1" applyFill="1" applyBorder="1" applyAlignment="1">
      <alignment horizontal="left" vertical="center" wrapText="1" readingOrder="1"/>
    </xf>
    <xf numFmtId="0" fontId="16" fillId="7" borderId="0" xfId="0" applyFont="1" applyFill="1" applyAlignment="1">
      <alignment horizontal="center" vertical="center"/>
    </xf>
    <xf numFmtId="0" fontId="19" fillId="7" borderId="0" xfId="0" applyFont="1" applyFill="1" applyBorder="1"/>
    <xf numFmtId="0" fontId="16" fillId="7" borderId="0" xfId="1" applyFont="1" applyFill="1" applyBorder="1" applyAlignment="1">
      <alignment horizontal="center" vertical="center"/>
    </xf>
    <xf numFmtId="0" fontId="11" fillId="0" borderId="0" xfId="1" applyAlignment="1">
      <alignment vertical="center"/>
    </xf>
    <xf numFmtId="0" fontId="10" fillId="0" borderId="0" xfId="0" applyFont="1"/>
    <xf numFmtId="0" fontId="19" fillId="0" borderId="0" xfId="0" applyFont="1" applyAlignment="1">
      <alignment vertical="center"/>
    </xf>
    <xf numFmtId="0" fontId="20" fillId="6" borderId="2" xfId="0" applyFont="1" applyFill="1" applyBorder="1" applyAlignment="1">
      <alignment horizontal="left" vertical="center" wrapText="1" readingOrder="1"/>
    </xf>
    <xf numFmtId="0" fontId="21" fillId="6" borderId="45" xfId="0" applyFont="1" applyFill="1" applyBorder="1" applyAlignment="1">
      <alignment horizontal="left" vertical="center" wrapText="1" readingOrder="1"/>
    </xf>
    <xf numFmtId="0" fontId="20" fillId="6" borderId="46" xfId="0" applyFont="1" applyFill="1" applyBorder="1" applyAlignment="1">
      <alignment horizontal="left" vertical="center" wrapText="1" readingOrder="1"/>
    </xf>
    <xf numFmtId="0" fontId="1" fillId="0" borderId="0" xfId="0" applyFont="1" applyBorder="1"/>
    <xf numFmtId="0" fontId="1" fillId="0" borderId="0" xfId="0" applyFont="1"/>
    <xf numFmtId="0" fontId="11" fillId="0" borderId="0" xfId="1" applyBorder="1" applyAlignment="1">
      <alignment horizontal="center" vertical="center"/>
    </xf>
    <xf numFmtId="0" fontId="24" fillId="0" borderId="0" xfId="0" applyFont="1" applyBorder="1"/>
    <xf numFmtId="0" fontId="0" fillId="0" borderId="0" xfId="0" applyAlignment="1" applyProtection="1">
      <alignment horizontal="right" vertical="center"/>
      <protection hidden="1"/>
    </xf>
    <xf numFmtId="0" fontId="0" fillId="0" borderId="0" xfId="0" applyAlignment="1" applyProtection="1">
      <alignment horizontal="left" vertical="center"/>
      <protection hidden="1"/>
    </xf>
    <xf numFmtId="0" fontId="4" fillId="0" borderId="0" xfId="0" applyFont="1" applyAlignment="1" applyProtection="1">
      <alignment horizontal="left" vertical="center" wrapText="1"/>
      <protection hidden="1"/>
    </xf>
    <xf numFmtId="0" fontId="0" fillId="0" borderId="0" xfId="0" applyAlignment="1"/>
    <xf numFmtId="0" fontId="4" fillId="0" borderId="0" xfId="0" applyFont="1" applyAlignment="1" applyProtection="1">
      <alignment horizontal="left" vertical="center"/>
      <protection hidden="1"/>
    </xf>
    <xf numFmtId="0" fontId="6" fillId="0" borderId="0" xfId="0" applyFont="1" applyAlignment="1" applyProtection="1">
      <alignment horizontal="right" vertical="center"/>
      <protection hidden="1"/>
    </xf>
    <xf numFmtId="0" fontId="0" fillId="0" borderId="0" xfId="0" applyAlignment="1" applyProtection="1">
      <alignment wrapText="1"/>
      <protection hidden="1"/>
    </xf>
    <xf numFmtId="0" fontId="0" fillId="0" borderId="24" xfId="0" applyBorder="1" applyAlignment="1" applyProtection="1">
      <alignment horizontal="center" vertical="center"/>
      <protection hidden="1"/>
    </xf>
    <xf numFmtId="0" fontId="0" fillId="8" borderId="24" xfId="0" applyFill="1" applyBorder="1" applyAlignment="1" applyProtection="1">
      <alignment horizontal="center" vertical="center"/>
      <protection hidden="1"/>
    </xf>
    <xf numFmtId="0" fontId="0" fillId="8" borderId="0" xfId="0" applyFill="1" applyProtection="1">
      <protection hidden="1"/>
    </xf>
    <xf numFmtId="0" fontId="0" fillId="0" borderId="0" xfId="0" applyBorder="1" applyAlignment="1" applyProtection="1">
      <alignment horizontal="right" vertical="center"/>
      <protection hidden="1"/>
    </xf>
    <xf numFmtId="0" fontId="1" fillId="0" borderId="0" xfId="0" applyFont="1" applyBorder="1" applyAlignment="1" applyProtection="1">
      <alignment horizontal="left" vertical="center"/>
      <protection hidden="1"/>
    </xf>
    <xf numFmtId="0" fontId="0" fillId="8" borderId="0" xfId="0" applyFill="1" applyAlignment="1" applyProtection="1">
      <alignment vertical="center"/>
      <protection hidden="1"/>
    </xf>
    <xf numFmtId="3" fontId="1" fillId="8" borderId="1" xfId="0" applyNumberFormat="1" applyFont="1" applyFill="1" applyBorder="1" applyAlignment="1" applyProtection="1">
      <alignment horizontal="center" vertical="center"/>
      <protection hidden="1"/>
    </xf>
    <xf numFmtId="0" fontId="0" fillId="8" borderId="0" xfId="0" applyFill="1" applyAlignment="1" applyProtection="1">
      <protection hidden="1"/>
    </xf>
    <xf numFmtId="0" fontId="7" fillId="8" borderId="0" xfId="0" applyFont="1" applyFill="1" applyAlignment="1" applyProtection="1">
      <alignment vertical="center"/>
      <protection hidden="1"/>
    </xf>
    <xf numFmtId="0" fontId="7" fillId="8" borderId="0" xfId="0" applyFont="1" applyFill="1" applyProtection="1">
      <protection hidden="1"/>
    </xf>
    <xf numFmtId="0" fontId="0" fillId="8" borderId="0" xfId="0" applyFill="1" applyBorder="1" applyProtection="1">
      <protection hidden="1"/>
    </xf>
    <xf numFmtId="0" fontId="0" fillId="8" borderId="0" xfId="0" applyFill="1" applyBorder="1" applyAlignment="1" applyProtection="1">
      <protection hidden="1"/>
    </xf>
    <xf numFmtId="0" fontId="10" fillId="3" borderId="1" xfId="0" applyFont="1" applyFill="1" applyBorder="1" applyAlignment="1" applyProtection="1">
      <alignment horizontal="center" vertical="center" wrapText="1"/>
      <protection hidden="1"/>
    </xf>
    <xf numFmtId="0" fontId="0" fillId="0" borderId="22" xfId="0" applyBorder="1" applyAlignment="1" applyProtection="1">
      <alignment horizontal="center" vertical="center"/>
      <protection hidden="1"/>
    </xf>
    <xf numFmtId="49" fontId="11" fillId="0" borderId="1" xfId="1" applyNumberFormat="1" applyBorder="1" applyAlignment="1" applyProtection="1">
      <alignment vertical="center"/>
      <protection hidden="1"/>
    </xf>
    <xf numFmtId="0" fontId="0" fillId="0" borderId="17" xfId="0" applyBorder="1" applyAlignment="1" applyProtection="1">
      <alignment horizontal="center" vertical="center"/>
      <protection hidden="1"/>
    </xf>
    <xf numFmtId="0" fontId="7" fillId="0" borderId="0" xfId="0" applyFont="1" applyBorder="1" applyProtection="1">
      <protection hidden="1"/>
    </xf>
    <xf numFmtId="0" fontId="5" fillId="0" borderId="0" xfId="0" applyFont="1" applyFill="1" applyBorder="1" applyAlignment="1" applyProtection="1">
      <alignment horizontal="right" vertical="center"/>
      <protection hidden="1"/>
    </xf>
    <xf numFmtId="9" fontId="0" fillId="0" borderId="4"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0" fontId="0" fillId="0" borderId="8" xfId="0" applyFont="1" applyBorder="1" applyAlignment="1" applyProtection="1">
      <alignment horizontal="center" vertical="center"/>
      <protection hidden="1"/>
    </xf>
    <xf numFmtId="9" fontId="0" fillId="0" borderId="48" xfId="0" applyNumberFormat="1" applyBorder="1" applyAlignment="1" applyProtection="1">
      <alignment horizontal="center" vertical="center"/>
      <protection hidden="1"/>
    </xf>
    <xf numFmtId="0" fontId="1" fillId="0" borderId="48" xfId="0" applyFont="1" applyBorder="1" applyAlignment="1" applyProtection="1">
      <alignment horizontal="center" vertical="center"/>
      <protection hidden="1"/>
    </xf>
    <xf numFmtId="0" fontId="10" fillId="3" borderId="6" xfId="0" applyFont="1" applyFill="1" applyBorder="1" applyAlignment="1" applyProtection="1">
      <alignment horizontal="center" vertical="center" wrapText="1"/>
      <protection hidden="1"/>
    </xf>
    <xf numFmtId="0" fontId="0" fillId="0" borderId="21"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10" fillId="3" borderId="11" xfId="0" applyFont="1" applyFill="1"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0" fontId="0" fillId="0" borderId="9" xfId="0"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0" fillId="0" borderId="50" xfId="0" applyBorder="1" applyAlignment="1" applyProtection="1">
      <alignment horizontal="left" vertical="center" wrapText="1"/>
      <protection hidden="1"/>
    </xf>
    <xf numFmtId="0" fontId="0" fillId="0" borderId="51" xfId="0" applyBorder="1" applyAlignment="1" applyProtection="1">
      <alignment horizontal="left" vertical="center" wrapText="1"/>
      <protection hidden="1"/>
    </xf>
    <xf numFmtId="0" fontId="1" fillId="0" borderId="39"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1" fillId="0" borderId="0" xfId="1" applyAlignment="1" applyProtection="1">
      <alignment horizontal="right"/>
      <protection hidden="1"/>
    </xf>
    <xf numFmtId="0" fontId="1" fillId="0" borderId="23" xfId="0" applyFont="1" applyBorder="1" applyAlignment="1">
      <alignment vertical="center" wrapText="1"/>
    </xf>
    <xf numFmtId="0" fontId="0" fillId="0" borderId="0" xfId="0" applyBorder="1" applyAlignment="1"/>
    <xf numFmtId="0" fontId="0" fillId="0" borderId="0" xfId="0" applyAlignment="1" applyProtection="1">
      <alignment wrapText="1"/>
      <protection hidden="1"/>
    </xf>
    <xf numFmtId="0" fontId="0" fillId="2" borderId="1" xfId="0" applyNumberFormat="1" applyFont="1" applyFill="1" applyBorder="1" applyAlignment="1" applyProtection="1">
      <alignment horizontal="left" vertical="center" wrapText="1"/>
      <protection locked="0" hidden="1"/>
    </xf>
    <xf numFmtId="0" fontId="10" fillId="3" borderId="1" xfId="0" applyFont="1" applyFill="1" applyBorder="1" applyAlignment="1" applyProtection="1">
      <alignment horizontal="center" vertical="center" wrapText="1"/>
      <protection hidden="1"/>
    </xf>
    <xf numFmtId="0" fontId="0" fillId="0" borderId="0" xfId="0" applyAlignment="1"/>
    <xf numFmtId="0" fontId="0" fillId="0" borderId="23" xfId="0" applyBorder="1" applyAlignment="1" applyProtection="1">
      <alignment horizontal="center" vertical="center"/>
      <protection hidden="1"/>
    </xf>
    <xf numFmtId="49" fontId="3" fillId="0" borderId="0" xfId="0" applyNumberFormat="1" applyFont="1" applyAlignment="1" applyProtection="1">
      <alignment horizontal="left" vertical="center" wrapText="1"/>
      <protection hidden="1"/>
    </xf>
    <xf numFmtId="0" fontId="0" fillId="0" borderId="0" xfId="0" applyNumberFormat="1" applyProtection="1">
      <protection hidden="1"/>
    </xf>
    <xf numFmtId="0" fontId="0" fillId="0" borderId="0" xfId="0" applyNumberFormat="1" applyAlignment="1" applyProtection="1">
      <alignment wrapText="1"/>
      <protection hidden="1"/>
    </xf>
    <xf numFmtId="0" fontId="6" fillId="0" borderId="0" xfId="0" applyNumberFormat="1" applyFont="1" applyAlignment="1" applyProtection="1">
      <alignment vertical="center"/>
      <protection hidden="1"/>
    </xf>
    <xf numFmtId="0" fontId="0" fillId="8" borderId="0" xfId="0" applyNumberFormat="1" applyFill="1" applyProtection="1">
      <protection hidden="1"/>
    </xf>
    <xf numFmtId="49" fontId="3" fillId="0" borderId="0" xfId="0" applyNumberFormat="1" applyFont="1" applyAlignment="1" applyProtection="1">
      <alignment horizontal="left" vertical="center"/>
      <protection hidden="1"/>
    </xf>
    <xf numFmtId="0" fontId="0" fillId="0" borderId="0" xfId="0" applyAlignment="1">
      <alignment vertical="center"/>
    </xf>
    <xf numFmtId="0" fontId="0" fillId="0" borderId="23" xfId="0" applyBorder="1" applyAlignment="1" applyProtection="1">
      <alignment horizontal="center" vertical="center"/>
      <protection hidden="1"/>
    </xf>
    <xf numFmtId="0" fontId="0" fillId="0" borderId="0" xfId="0" applyAlignment="1" applyProtection="1">
      <alignment vertical="center"/>
      <protection hidden="1"/>
    </xf>
    <xf numFmtId="0" fontId="1" fillId="0" borderId="2" xfId="0" applyFont="1" applyBorder="1" applyAlignment="1" applyProtection="1">
      <alignment horizontal="center" vertical="center"/>
      <protection hidden="1"/>
    </xf>
    <xf numFmtId="0" fontId="0" fillId="0" borderId="0" xfId="0" applyAlignment="1" applyProtection="1">
      <alignment vertical="center"/>
      <protection hidden="1"/>
    </xf>
    <xf numFmtId="3" fontId="0" fillId="0" borderId="1" xfId="0" applyNumberFormat="1" applyBorder="1" applyAlignment="1">
      <alignment horizontal="center" vertical="center"/>
    </xf>
    <xf numFmtId="3" fontId="0" fillId="11" borderId="3" xfId="0" applyNumberFormat="1" applyFont="1" applyFill="1" applyBorder="1" applyAlignment="1" applyProtection="1">
      <alignment horizontal="center" vertical="center" wrapText="1"/>
      <protection locked="0" hidden="1"/>
    </xf>
    <xf numFmtId="0" fontId="1" fillId="0" borderId="53" xfId="0" applyFont="1" applyFill="1" applyBorder="1" applyAlignment="1" applyProtection="1">
      <alignment horizontal="center" vertical="center"/>
      <protection hidden="1"/>
    </xf>
    <xf numFmtId="0" fontId="1" fillId="0" borderId="54" xfId="0" applyFont="1" applyFill="1" applyBorder="1" applyAlignment="1" applyProtection="1">
      <alignment horizontal="center" vertical="center"/>
      <protection hidden="1"/>
    </xf>
    <xf numFmtId="0" fontId="0" fillId="0" borderId="0" xfId="0" applyAlignment="1"/>
    <xf numFmtId="0" fontId="10" fillId="3" borderId="1" xfId="0" applyFont="1" applyFill="1" applyBorder="1" applyAlignment="1" applyProtection="1">
      <alignment horizontal="center" vertical="center" wrapText="1"/>
      <protection hidden="1"/>
    </xf>
    <xf numFmtId="3" fontId="0" fillId="2" borderId="1" xfId="0" applyNumberFormat="1" applyFont="1" applyFill="1" applyBorder="1" applyAlignment="1" applyProtection="1">
      <alignment horizontal="center" vertical="center" wrapText="1"/>
      <protection locked="0" hidden="1"/>
    </xf>
    <xf numFmtId="0" fontId="10" fillId="3" borderId="5" xfId="0" applyFont="1" applyFill="1" applyBorder="1" applyAlignment="1" applyProtection="1">
      <alignment horizontal="center" vertical="center" wrapText="1"/>
      <protection hidden="1"/>
    </xf>
    <xf numFmtId="0" fontId="7" fillId="0" borderId="1" xfId="0" applyFont="1" applyBorder="1" applyAlignment="1" applyProtection="1">
      <alignment vertical="center" wrapText="1"/>
      <protection hidden="1"/>
    </xf>
    <xf numFmtId="49" fontId="11" fillId="0" borderId="1" xfId="1" applyNumberFormat="1" applyBorder="1" applyAlignment="1" applyProtection="1">
      <alignment vertical="center"/>
      <protection hidden="1"/>
    </xf>
    <xf numFmtId="0" fontId="28" fillId="3" borderId="1" xfId="0" applyFont="1" applyFill="1" applyBorder="1" applyAlignment="1" applyProtection="1">
      <alignment horizontal="center" vertical="center" wrapText="1"/>
      <protection hidden="1"/>
    </xf>
    <xf numFmtId="0" fontId="29" fillId="3" borderId="1"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0" fontId="0" fillId="0" borderId="19" xfId="0" applyBorder="1" applyProtection="1">
      <protection hidden="1"/>
    </xf>
    <xf numFmtId="3" fontId="0" fillId="2" borderId="6" xfId="0" applyNumberFormat="1" applyFont="1" applyFill="1" applyBorder="1" applyAlignment="1" applyProtection="1">
      <alignment horizontal="center" vertical="center" wrapText="1"/>
      <protection locked="0" hidden="1"/>
    </xf>
    <xf numFmtId="3" fontId="0" fillId="11" borderId="1" xfId="0" applyNumberFormat="1" applyFont="1" applyFill="1" applyBorder="1" applyAlignment="1" applyProtection="1">
      <alignment horizontal="center" vertical="center" wrapText="1"/>
      <protection locked="0" hidden="1"/>
    </xf>
    <xf numFmtId="0" fontId="7" fillId="0" borderId="5" xfId="0" applyFont="1" applyBorder="1" applyAlignment="1" applyProtection="1">
      <alignment vertical="center" wrapText="1"/>
      <protection hidden="1"/>
    </xf>
    <xf numFmtId="9" fontId="0" fillId="0" borderId="1" xfId="0" applyNumberForma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179" fontId="0" fillId="2" borderId="1" xfId="0" applyNumberFormat="1" applyFont="1" applyFill="1" applyBorder="1" applyAlignment="1" applyProtection="1">
      <alignment horizontal="center" vertical="center" wrapText="1"/>
      <protection locked="0" hidden="1"/>
    </xf>
    <xf numFmtId="178" fontId="0" fillId="11" borderId="1" xfId="0" applyNumberFormat="1" applyFont="1" applyFill="1" applyBorder="1" applyAlignment="1" applyProtection="1">
      <alignment horizontal="center" vertical="center" wrapText="1"/>
      <protection locked="0" hidden="1"/>
    </xf>
    <xf numFmtId="178"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3" fontId="0" fillId="2" borderId="1" xfId="0" applyNumberFormat="1" applyFont="1" applyFill="1" applyBorder="1" applyAlignment="1" applyProtection="1">
      <alignment horizontal="center" vertical="center" wrapText="1"/>
      <protection locked="0" hidden="1"/>
    </xf>
    <xf numFmtId="0" fontId="0" fillId="0" borderId="1" xfId="0" applyBorder="1" applyProtection="1">
      <protection hidden="1"/>
    </xf>
    <xf numFmtId="0" fontId="1" fillId="8" borderId="0" xfId="0" applyFont="1" applyFill="1" applyProtection="1">
      <protection hidden="1"/>
    </xf>
    <xf numFmtId="0" fontId="0" fillId="5" borderId="0" xfId="0" applyNumberFormat="1" applyFill="1" applyProtection="1">
      <protection hidden="1"/>
    </xf>
    <xf numFmtId="0" fontId="0" fillId="5" borderId="1" xfId="0" applyFill="1" applyBorder="1" applyAlignment="1" applyProtection="1">
      <alignment horizontal="center" vertical="center"/>
      <protection hidden="1"/>
    </xf>
    <xf numFmtId="49" fontId="11" fillId="0" borderId="1" xfId="1" applyNumberFormat="1" applyBorder="1" applyAlignment="1" applyProtection="1">
      <alignment vertical="center"/>
      <protection hidden="1"/>
    </xf>
    <xf numFmtId="0" fontId="11" fillId="0" borderId="19" xfId="1" applyBorder="1" applyAlignment="1" applyProtection="1">
      <alignment vertical="center" wrapText="1"/>
      <protection hidden="1"/>
    </xf>
    <xf numFmtId="0" fontId="0" fillId="7" borderId="0" xfId="0" applyFill="1" applyBorder="1" applyAlignment="1">
      <alignment horizontal="center"/>
    </xf>
    <xf numFmtId="49" fontId="0" fillId="0" borderId="1" xfId="0" applyNumberFormat="1" applyBorder="1" applyAlignment="1" applyProtection="1">
      <alignment vertical="center"/>
      <protection hidden="1"/>
    </xf>
    <xf numFmtId="0" fontId="34" fillId="5" borderId="1" xfId="0" applyFont="1" applyFill="1" applyBorder="1" applyAlignment="1" applyProtection="1">
      <alignment horizontal="center" vertical="center"/>
      <protection hidden="1"/>
    </xf>
    <xf numFmtId="0" fontId="0" fillId="0" borderId="52" xfId="0" applyFont="1" applyBorder="1" applyAlignment="1" applyProtection="1">
      <alignment horizontal="center" vertical="center" wrapText="1"/>
      <protection hidden="1"/>
    </xf>
    <xf numFmtId="0" fontId="0" fillId="7" borderId="0" xfId="0" applyFill="1" applyBorder="1" applyAlignment="1">
      <alignment horizontal="centerContinuous"/>
    </xf>
    <xf numFmtId="0" fontId="21" fillId="6" borderId="46" xfId="0" applyFont="1" applyFill="1" applyBorder="1" applyAlignment="1">
      <alignment horizontal="left" vertical="center" wrapText="1" readingOrder="1"/>
    </xf>
    <xf numFmtId="49" fontId="22" fillId="0" borderId="0" xfId="0" applyNumberFormat="1" applyFont="1" applyAlignment="1" applyProtection="1">
      <alignment horizontal="center" vertical="center"/>
      <protection hidden="1"/>
    </xf>
    <xf numFmtId="49" fontId="11" fillId="0" borderId="1" xfId="1" applyNumberFormat="1" applyBorder="1" applyAlignment="1" applyProtection="1">
      <alignment vertical="center"/>
      <protection hidden="1"/>
    </xf>
    <xf numFmtId="0" fontId="0" fillId="0" borderId="58" xfId="0" applyBorder="1"/>
    <xf numFmtId="0" fontId="0" fillId="0" borderId="0" xfId="0" applyBorder="1"/>
    <xf numFmtId="0" fontId="0" fillId="0" borderId="59" xfId="0" applyBorder="1" applyProtection="1">
      <protection hidden="1"/>
    </xf>
    <xf numFmtId="0" fontId="0" fillId="0" borderId="58" xfId="0" applyBorder="1" applyProtection="1">
      <protection hidden="1"/>
    </xf>
    <xf numFmtId="0" fontId="1" fillId="0" borderId="58" xfId="0" applyFont="1" applyBorder="1" applyAlignment="1">
      <alignment vertical="top"/>
    </xf>
    <xf numFmtId="0" fontId="1" fillId="0" borderId="58" xfId="0" applyFont="1" applyBorder="1" applyAlignment="1" applyProtection="1">
      <alignment horizontal="center" vertical="center"/>
      <protection hidden="1"/>
    </xf>
    <xf numFmtId="0" fontId="7" fillId="0" borderId="59" xfId="0" applyFont="1" applyBorder="1" applyProtection="1">
      <protection hidden="1"/>
    </xf>
    <xf numFmtId="0" fontId="7" fillId="0" borderId="58" xfId="0" applyFont="1" applyBorder="1" applyProtection="1">
      <protection hidden="1"/>
    </xf>
    <xf numFmtId="0" fontId="0" fillId="9" borderId="64" xfId="0" applyFill="1" applyBorder="1" applyAlignment="1" applyProtection="1">
      <alignment horizontal="right" vertical="center"/>
      <protection hidden="1"/>
    </xf>
    <xf numFmtId="0" fontId="0" fillId="9" borderId="60" xfId="0" applyFill="1" applyBorder="1" applyAlignment="1" applyProtection="1">
      <alignment horizontal="right" vertical="center"/>
      <protection hidden="1"/>
    </xf>
    <xf numFmtId="0" fontId="1" fillId="0" borderId="58" xfId="0" applyFont="1" applyBorder="1" applyAlignment="1" applyProtection="1">
      <alignment horizontal="left" vertical="center"/>
      <protection hidden="1"/>
    </xf>
    <xf numFmtId="0" fontId="1" fillId="0" borderId="58" xfId="0" applyFont="1" applyBorder="1" applyAlignment="1" applyProtection="1">
      <alignment horizontal="centerContinuous" vertical="center" wrapText="1"/>
      <protection hidden="1"/>
    </xf>
    <xf numFmtId="0" fontId="0" fillId="0" borderId="0" xfId="0" applyBorder="1" applyAlignment="1">
      <alignment horizontal="centerContinuous"/>
    </xf>
    <xf numFmtId="0" fontId="0" fillId="0" borderId="0" xfId="0" applyBorder="1" applyAlignment="1" applyProtection="1">
      <alignment horizontal="centerContinuous"/>
      <protection hidden="1"/>
    </xf>
    <xf numFmtId="0" fontId="0" fillId="0" borderId="59" xfId="0" applyBorder="1" applyAlignment="1" applyProtection="1">
      <alignment horizontal="centerContinuous"/>
      <protection hidden="1"/>
    </xf>
    <xf numFmtId="0" fontId="1" fillId="7" borderId="58" xfId="0" applyFont="1" applyFill="1" applyBorder="1" applyAlignment="1" applyProtection="1">
      <alignment horizontal="centerContinuous" vertical="center" wrapText="1"/>
      <protection hidden="1"/>
    </xf>
    <xf numFmtId="0" fontId="1" fillId="0" borderId="66" xfId="0" applyFont="1" applyFill="1" applyBorder="1" applyAlignment="1" applyProtection="1">
      <alignment horizontal="center" vertical="center"/>
      <protection hidden="1"/>
    </xf>
    <xf numFmtId="0" fontId="0" fillId="0" borderId="67" xfId="0" applyFont="1" applyBorder="1" applyAlignment="1" applyProtection="1">
      <alignment horizontal="left" vertical="center" wrapText="1"/>
      <protection hidden="1"/>
    </xf>
    <xf numFmtId="0" fontId="0" fillId="0" borderId="68" xfId="0" applyFont="1" applyBorder="1" applyAlignment="1" applyProtection="1">
      <alignment horizontal="center" vertical="center" wrapText="1"/>
      <protection hidden="1"/>
    </xf>
    <xf numFmtId="0" fontId="0" fillId="0" borderId="60" xfId="0" applyBorder="1" applyProtection="1">
      <protection hidden="1"/>
    </xf>
    <xf numFmtId="0" fontId="6" fillId="0" borderId="59" xfId="0" applyFont="1" applyBorder="1" applyAlignment="1" applyProtection="1">
      <alignment vertical="center"/>
      <protection hidden="1"/>
    </xf>
    <xf numFmtId="0" fontId="0" fillId="0" borderId="0" xfId="0" applyBorder="1" applyAlignment="1" applyProtection="1">
      <alignment vertical="top"/>
      <protection hidden="1"/>
    </xf>
    <xf numFmtId="182" fontId="0" fillId="0" borderId="69" xfId="0" applyNumberFormat="1" applyFont="1" applyBorder="1" applyAlignment="1" applyProtection="1">
      <alignment horizontal="center" vertical="center" wrapText="1"/>
      <protection hidden="1"/>
    </xf>
    <xf numFmtId="180" fontId="0" fillId="0" borderId="70" xfId="0" applyNumberFormat="1" applyFont="1" applyBorder="1" applyAlignment="1" applyProtection="1">
      <alignment horizontal="center" vertical="center" wrapText="1"/>
      <protection hidden="1"/>
    </xf>
    <xf numFmtId="181" fontId="0" fillId="0" borderId="70" xfId="0" applyNumberFormat="1" applyFont="1" applyBorder="1" applyAlignment="1" applyProtection="1">
      <alignment horizontal="center" vertical="center" wrapText="1"/>
      <protection hidden="1"/>
    </xf>
    <xf numFmtId="183" fontId="0" fillId="0" borderId="70" xfId="0" applyNumberFormat="1" applyFont="1" applyBorder="1" applyAlignment="1" applyProtection="1">
      <alignment horizontal="center" vertical="center" wrapText="1"/>
      <protection hidden="1"/>
    </xf>
    <xf numFmtId="184" fontId="0" fillId="0" borderId="70" xfId="0" applyNumberFormat="1" applyFont="1" applyBorder="1" applyAlignment="1" applyProtection="1">
      <alignment horizontal="center" vertical="center" wrapText="1"/>
      <protection hidden="1"/>
    </xf>
    <xf numFmtId="185" fontId="0" fillId="0" borderId="70" xfId="0" applyNumberFormat="1" applyFont="1" applyBorder="1" applyAlignment="1" applyProtection="1">
      <alignment horizontal="center" vertical="center" wrapText="1"/>
      <protection hidden="1"/>
    </xf>
    <xf numFmtId="0" fontId="0" fillId="0" borderId="71" xfId="0" applyFont="1" applyBorder="1" applyAlignment="1" applyProtection="1">
      <alignment horizontal="left" vertical="center" wrapText="1"/>
      <protection hidden="1"/>
    </xf>
    <xf numFmtId="179" fontId="0" fillId="0" borderId="1" xfId="0" applyNumberFormat="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0" fillId="0" borderId="1" xfId="0" applyFont="1" applyBorder="1" applyAlignment="1" applyProtection="1">
      <alignment vertical="center" wrapText="1"/>
      <protection hidden="1"/>
    </xf>
    <xf numFmtId="0" fontId="0" fillId="0" borderId="0" xfId="0" applyBorder="1" applyAlignment="1">
      <alignment horizontal="left" vertical="center" wrapText="1" readingOrder="1"/>
    </xf>
    <xf numFmtId="0" fontId="7" fillId="0" borderId="0" xfId="0" applyFont="1" applyAlignment="1" applyProtection="1">
      <alignment wrapText="1"/>
      <protection hidden="1"/>
    </xf>
    <xf numFmtId="0" fontId="11" fillId="0" borderId="0" xfId="1" applyAlignment="1" applyProtection="1">
      <alignment horizontal="right" vertical="center"/>
      <protection hidden="1"/>
    </xf>
    <xf numFmtId="0" fontId="10" fillId="3" borderId="1" xfId="0" applyFont="1" applyFill="1" applyBorder="1" applyAlignment="1" applyProtection="1">
      <alignment horizontal="center" vertical="center" wrapText="1"/>
      <protection hidden="1"/>
    </xf>
    <xf numFmtId="3" fontId="0" fillId="2" borderId="1" xfId="0" applyNumberFormat="1" applyFont="1" applyFill="1" applyBorder="1" applyAlignment="1" applyProtection="1">
      <alignment horizontal="center" vertical="center" wrapText="1"/>
      <protection locked="0" hidden="1"/>
    </xf>
    <xf numFmtId="1" fontId="0" fillId="0" borderId="0" xfId="0" applyNumberFormat="1" applyFont="1" applyBorder="1" applyAlignment="1" applyProtection="1">
      <alignment horizontal="center" vertical="center"/>
      <protection hidden="1"/>
    </xf>
    <xf numFmtId="178" fontId="0" fillId="0" borderId="0" xfId="0" applyNumberFormat="1" applyBorder="1" applyAlignment="1" applyProtection="1">
      <alignment horizontal="center" vertical="center"/>
      <protection hidden="1"/>
    </xf>
    <xf numFmtId="1" fontId="1" fillId="0" borderId="0" xfId="0" applyNumberFormat="1" applyFont="1" applyBorder="1" applyAlignment="1" applyProtection="1">
      <alignment horizontal="center" vertical="center"/>
      <protection hidden="1"/>
    </xf>
    <xf numFmtId="1" fontId="0" fillId="0" borderId="0" xfId="0" applyNumberFormat="1" applyFont="1" applyFill="1" applyBorder="1" applyAlignment="1" applyProtection="1">
      <alignment horizontal="center" vertical="center"/>
      <protection hidden="1"/>
    </xf>
    <xf numFmtId="0" fontId="11" fillId="0" borderId="0" xfId="1" applyAlignment="1" applyProtection="1">
      <alignment horizontal="left" vertical="center" wrapText="1"/>
      <protection hidden="1"/>
    </xf>
    <xf numFmtId="0" fontId="0" fillId="0" borderId="47" xfId="0" applyBorder="1" applyProtection="1">
      <protection hidden="1"/>
    </xf>
    <xf numFmtId="0" fontId="0" fillId="0" borderId="61" xfId="0" applyBorder="1" applyProtection="1">
      <protection hidden="1"/>
    </xf>
    <xf numFmtId="0" fontId="7" fillId="9" borderId="10" xfId="0" applyFont="1" applyFill="1" applyBorder="1" applyAlignment="1" applyProtection="1">
      <alignment horizontal="left" vertical="center" wrapText="1"/>
      <protection hidden="1"/>
    </xf>
    <xf numFmtId="0" fontId="0" fillId="0" borderId="1" xfId="0" applyBorder="1" applyAlignment="1">
      <alignment horizontal="left" vertical="center" wrapText="1"/>
    </xf>
    <xf numFmtId="0" fontId="7" fillId="9" borderId="64" xfId="0" applyFont="1" applyFill="1" applyBorder="1" applyAlignment="1" applyProtection="1">
      <alignment horizontal="left" vertical="center" wrapText="1"/>
      <protection hidden="1"/>
    </xf>
    <xf numFmtId="0" fontId="0" fillId="0" borderId="16" xfId="0" applyBorder="1" applyAlignment="1"/>
    <xf numFmtId="0" fontId="0" fillId="0" borderId="6" xfId="0" applyBorder="1" applyAlignment="1"/>
    <xf numFmtId="0" fontId="7" fillId="9" borderId="62" xfId="0" applyFont="1" applyFill="1" applyBorder="1" applyAlignment="1" applyProtection="1">
      <alignment horizontal="left" vertical="center" wrapText="1"/>
      <protection hidden="1"/>
    </xf>
    <xf numFmtId="0" fontId="0" fillId="0" borderId="19" xfId="0" applyBorder="1" applyAlignment="1"/>
    <xf numFmtId="0" fontId="0" fillId="0" borderId="17" xfId="0" applyBorder="1" applyAlignment="1"/>
    <xf numFmtId="0" fontId="7" fillId="9" borderId="10" xfId="0" applyFont="1" applyFill="1" applyBorder="1" applyAlignment="1">
      <alignment horizontal="left" vertical="center" wrapText="1" readingOrder="1"/>
    </xf>
    <xf numFmtId="0" fontId="0" fillId="0" borderId="1" xfId="0" applyBorder="1" applyAlignment="1"/>
    <xf numFmtId="0" fontId="0" fillId="0" borderId="11" xfId="0" applyBorder="1" applyAlignment="1"/>
    <xf numFmtId="0" fontId="8" fillId="9" borderId="10" xfId="0" applyFont="1" applyFill="1" applyBorder="1" applyAlignment="1" applyProtection="1">
      <alignment vertical="center"/>
      <protection hidden="1"/>
    </xf>
    <xf numFmtId="0" fontId="0" fillId="0" borderId="1" xfId="0" applyBorder="1" applyAlignment="1">
      <alignment vertical="center"/>
    </xf>
    <xf numFmtId="167" fontId="0" fillId="9" borderId="1" xfId="0" applyNumberFormat="1" applyFont="1" applyFill="1" applyBorder="1" applyAlignment="1" applyProtection="1">
      <alignment horizontal="center" vertical="center" wrapText="1"/>
      <protection hidden="1"/>
    </xf>
    <xf numFmtId="190" fontId="0" fillId="9" borderId="1" xfId="0" applyNumberFormat="1" applyFont="1" applyFill="1" applyBorder="1" applyAlignment="1" applyProtection="1">
      <alignment horizontal="center" vertical="center" wrapText="1"/>
      <protection hidden="1"/>
    </xf>
    <xf numFmtId="188" fontId="0" fillId="9" borderId="1" xfId="0" applyNumberFormat="1" applyFont="1" applyFill="1" applyBorder="1" applyAlignment="1" applyProtection="1">
      <alignment horizontal="center" vertical="center" wrapText="1"/>
      <protection hidden="1"/>
    </xf>
    <xf numFmtId="0" fontId="0" fillId="0" borderId="1" xfId="0" applyBorder="1" applyAlignment="1">
      <alignment wrapText="1"/>
    </xf>
    <xf numFmtId="189" fontId="0" fillId="9" borderId="1" xfId="0" applyNumberFormat="1" applyFont="1" applyFill="1" applyBorder="1" applyAlignment="1" applyProtection="1">
      <alignment horizontal="center" vertical="center" wrapText="1"/>
      <protection hidden="1"/>
    </xf>
    <xf numFmtId="0" fontId="0" fillId="9" borderId="10" xfId="0" applyFont="1" applyFill="1" applyBorder="1" applyAlignment="1">
      <alignment horizontal="left" vertical="center" wrapText="1" readingOrder="1"/>
    </xf>
    <xf numFmtId="0" fontId="27" fillId="0" borderId="23" xfId="0" applyFont="1" applyBorder="1" applyAlignment="1" applyProtection="1">
      <alignment horizontal="center" vertical="center" wrapText="1"/>
      <protection hidden="1"/>
    </xf>
    <xf numFmtId="0" fontId="26" fillId="0" borderId="0" xfId="0" applyFont="1" applyBorder="1" applyAlignment="1">
      <alignment horizontal="center" vertical="center" wrapText="1"/>
    </xf>
    <xf numFmtId="0" fontId="27" fillId="0" borderId="0" xfId="0" applyFont="1" applyBorder="1" applyAlignment="1" applyProtection="1">
      <alignment horizontal="center" vertical="center" wrapText="1"/>
      <protection hidden="1"/>
    </xf>
    <xf numFmtId="0" fontId="25" fillId="0" borderId="58" xfId="0" applyFont="1" applyBorder="1" applyAlignment="1" applyProtection="1">
      <alignment horizontal="center" vertical="top"/>
      <protection hidden="1"/>
    </xf>
    <xf numFmtId="0" fontId="0" fillId="0" borderId="0" xfId="0" applyBorder="1" applyAlignment="1">
      <alignment vertical="top"/>
    </xf>
    <xf numFmtId="187" fontId="0" fillId="9" borderId="1" xfId="0" applyNumberFormat="1" applyFont="1" applyFill="1" applyBorder="1" applyAlignment="1" applyProtection="1">
      <alignment horizontal="center" vertical="center" wrapText="1"/>
      <protection hidden="1"/>
    </xf>
    <xf numFmtId="0" fontId="1" fillId="0" borderId="58" xfId="0" applyFont="1" applyBorder="1" applyAlignment="1" applyProtection="1">
      <alignment horizontal="left" vertical="center" wrapText="1"/>
      <protection hidden="1"/>
    </xf>
    <xf numFmtId="0" fontId="0" fillId="0" borderId="0" xfId="0" applyBorder="1" applyAlignment="1">
      <alignment vertical="center"/>
    </xf>
    <xf numFmtId="0" fontId="0" fillId="0" borderId="58" xfId="0" applyBorder="1" applyAlignment="1">
      <alignment vertical="center"/>
    </xf>
    <xf numFmtId="176" fontId="0" fillId="0" borderId="72" xfId="0" applyNumberFormat="1" applyBorder="1" applyAlignment="1" applyProtection="1">
      <alignment horizontal="center" vertical="center"/>
      <protection hidden="1"/>
    </xf>
    <xf numFmtId="0" fontId="0" fillId="0" borderId="2" xfId="0" applyBorder="1" applyAlignment="1"/>
    <xf numFmtId="0" fontId="0" fillId="0" borderId="73" xfId="0" applyBorder="1" applyAlignment="1"/>
    <xf numFmtId="0" fontId="0" fillId="9" borderId="60" xfId="0" applyFont="1" applyFill="1" applyBorder="1" applyAlignment="1">
      <alignment horizontal="justify" vertical="center" wrapText="1" readingOrder="1"/>
    </xf>
    <xf numFmtId="0" fontId="0" fillId="0" borderId="47" xfId="0" applyBorder="1" applyAlignment="1">
      <alignment wrapText="1"/>
    </xf>
    <xf numFmtId="0" fontId="0" fillId="0" borderId="61" xfId="0" applyBorder="1" applyAlignment="1">
      <alignment wrapText="1"/>
    </xf>
    <xf numFmtId="0" fontId="0" fillId="0" borderId="58" xfId="0" applyBorder="1" applyAlignment="1">
      <alignment wrapText="1"/>
    </xf>
    <xf numFmtId="0" fontId="0" fillId="0" borderId="0"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19" xfId="0" applyBorder="1" applyAlignment="1">
      <alignment wrapText="1"/>
    </xf>
    <xf numFmtId="0" fontId="0" fillId="0" borderId="63" xfId="0" applyBorder="1" applyAlignment="1">
      <alignment wrapText="1"/>
    </xf>
    <xf numFmtId="172" fontId="0" fillId="0" borderId="64" xfId="0" applyNumberFormat="1" applyBorder="1" applyAlignment="1" applyProtection="1">
      <alignment horizontal="center" vertical="center"/>
      <protection hidden="1"/>
    </xf>
    <xf numFmtId="0" fontId="0" fillId="0" borderId="65" xfId="0" applyBorder="1" applyAlignment="1"/>
    <xf numFmtId="0" fontId="32" fillId="9" borderId="55" xfId="0" applyFont="1" applyFill="1" applyBorder="1" applyAlignment="1" applyProtection="1">
      <alignment horizontal="center" vertical="center" wrapText="1"/>
      <protection hidden="1"/>
    </xf>
    <xf numFmtId="0" fontId="33" fillId="0" borderId="56" xfId="0" applyFont="1" applyBorder="1" applyAlignment="1">
      <alignment horizontal="center"/>
    </xf>
    <xf numFmtId="0" fontId="0" fillId="0" borderId="57" xfId="0" applyBorder="1" applyAlignment="1"/>
    <xf numFmtId="0" fontId="0" fillId="0" borderId="16" xfId="0" applyFont="1" applyBorder="1" applyAlignment="1"/>
    <xf numFmtId="0" fontId="0" fillId="0" borderId="65" xfId="0" applyFont="1" applyBorder="1" applyAlignment="1"/>
    <xf numFmtId="0" fontId="0" fillId="10" borderId="60" xfId="0" applyFont="1" applyFill="1" applyBorder="1" applyAlignment="1">
      <alignment horizontal="left" vertical="center" wrapText="1" readingOrder="1"/>
    </xf>
    <xf numFmtId="0" fontId="0" fillId="0" borderId="47" xfId="0" applyBorder="1" applyAlignment="1"/>
    <xf numFmtId="0" fontId="0" fillId="0" borderId="61" xfId="0" applyBorder="1" applyAlignment="1"/>
    <xf numFmtId="0" fontId="0" fillId="0" borderId="58" xfId="0" applyBorder="1" applyAlignment="1"/>
    <xf numFmtId="0" fontId="0" fillId="0" borderId="0" xfId="0" applyBorder="1" applyAlignment="1"/>
    <xf numFmtId="0" fontId="0" fillId="0" borderId="59" xfId="0" applyBorder="1" applyAlignment="1"/>
    <xf numFmtId="0" fontId="0" fillId="0" borderId="62" xfId="0" applyBorder="1" applyAlignment="1"/>
    <xf numFmtId="0" fontId="0" fillId="0" borderId="63" xfId="0" applyBorder="1" applyAlignment="1"/>
    <xf numFmtId="0" fontId="1" fillId="0" borderId="62" xfId="0" applyFont="1" applyBorder="1" applyAlignment="1" applyProtection="1">
      <alignment horizontal="left" vertical="center"/>
      <protection hidden="1"/>
    </xf>
    <xf numFmtId="0" fontId="7" fillId="9" borderId="60" xfId="0" applyFont="1" applyFill="1" applyBorder="1" applyAlignment="1" applyProtection="1">
      <alignment horizontal="left" vertical="center" wrapText="1"/>
      <protection hidden="1"/>
    </xf>
    <xf numFmtId="0" fontId="0" fillId="0" borderId="47" xfId="0" applyFont="1" applyBorder="1" applyAlignment="1">
      <alignment wrapText="1"/>
    </xf>
    <xf numFmtId="0" fontId="0" fillId="0" borderId="61" xfId="0" applyFont="1" applyBorder="1" applyAlignment="1">
      <alignment wrapText="1"/>
    </xf>
    <xf numFmtId="0" fontId="0" fillId="0" borderId="0" xfId="0" applyFill="1" applyBorder="1" applyAlignment="1" applyProtection="1">
      <alignment horizontal="left" vertical="center" wrapText="1"/>
      <protection hidden="1"/>
    </xf>
    <xf numFmtId="0" fontId="0" fillId="0" borderId="0" xfId="0" applyAlignment="1"/>
    <xf numFmtId="0" fontId="10" fillId="3"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0" fillId="3" borderId="1" xfId="0" applyFont="1" applyFill="1" applyBorder="1" applyAlignment="1" applyProtection="1">
      <alignment horizontal="left" vertical="center" wrapText="1"/>
      <protection hidden="1"/>
    </xf>
    <xf numFmtId="0" fontId="7" fillId="0" borderId="1" xfId="1" applyFont="1" applyBorder="1" applyAlignment="1" applyProtection="1">
      <alignment horizontal="left" vertical="center" wrapText="1"/>
      <protection hidden="1"/>
    </xf>
    <xf numFmtId="0" fontId="7" fillId="0" borderId="1" xfId="1" applyFont="1" applyBorder="1" applyAlignment="1"/>
    <xf numFmtId="0" fontId="7" fillId="0" borderId="1" xfId="0" applyFont="1" applyBorder="1" applyAlignment="1" applyProtection="1">
      <alignment horizontal="left" vertical="center" wrapText="1"/>
      <protection hidden="1"/>
    </xf>
    <xf numFmtId="0" fontId="7" fillId="0" borderId="1" xfId="0" applyFont="1" applyBorder="1" applyAlignment="1"/>
    <xf numFmtId="0" fontId="1" fillId="4" borderId="5" xfId="0" applyFont="1" applyFill="1" applyBorder="1" applyAlignment="1" applyProtection="1">
      <alignment horizontal="left" vertical="center"/>
      <protection hidden="1"/>
    </xf>
    <xf numFmtId="0" fontId="0" fillId="0" borderId="16"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7" fillId="0" borderId="0" xfId="0" applyFont="1" applyBorder="1" applyAlignment="1" applyProtection="1">
      <alignment vertical="center" wrapText="1"/>
      <protection hidden="1"/>
    </xf>
    <xf numFmtId="0" fontId="7" fillId="0" borderId="0" xfId="0" applyFont="1" applyAlignment="1" applyProtection="1">
      <alignment vertical="center"/>
      <protection hidden="1"/>
    </xf>
    <xf numFmtId="0" fontId="1" fillId="0" borderId="1"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166" fontId="10" fillId="3" borderId="5" xfId="0" applyNumberFormat="1" applyFont="1" applyFill="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10" fillId="3" borderId="5" xfId="0" applyFont="1" applyFill="1" applyBorder="1" applyAlignment="1" applyProtection="1">
      <alignment horizontal="center" vertical="center" wrapText="1"/>
      <protection hidden="1"/>
    </xf>
    <xf numFmtId="0" fontId="1" fillId="4" borderId="14" xfId="0" applyFont="1" applyFill="1" applyBorder="1" applyAlignment="1" applyProtection="1">
      <alignment horizontal="left" vertical="center"/>
      <protection hidden="1"/>
    </xf>
    <xf numFmtId="0" fontId="0" fillId="0" borderId="19" xfId="0" applyBorder="1" applyAlignment="1" applyProtection="1">
      <alignment horizontal="left" vertical="center"/>
      <protection hidden="1"/>
    </xf>
    <xf numFmtId="0" fontId="0" fillId="0" borderId="17" xfId="0" applyBorder="1" applyAlignment="1" applyProtection="1">
      <alignment horizontal="left" vertical="center"/>
      <protection hidden="1"/>
    </xf>
    <xf numFmtId="0" fontId="1" fillId="0" borderId="2" xfId="0" applyFont="1"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3" fontId="0" fillId="2" borderId="1" xfId="0" applyNumberFormat="1" applyFont="1" applyFill="1" applyBorder="1" applyAlignment="1" applyProtection="1">
      <alignment horizontal="center" vertical="center" wrapText="1"/>
      <protection locked="0" hidden="1"/>
    </xf>
    <xf numFmtId="0" fontId="0" fillId="0" borderId="1" xfId="0" applyBorder="1" applyAlignment="1" applyProtection="1">
      <alignment horizontal="center" vertical="center" wrapText="1"/>
      <protection locked="0" hidden="1"/>
    </xf>
    <xf numFmtId="0" fontId="0" fillId="0" borderId="1" xfId="0" applyBorder="1" applyAlignment="1" applyProtection="1">
      <protection locked="0"/>
    </xf>
    <xf numFmtId="178" fontId="0" fillId="2" borderId="1" xfId="0" applyNumberFormat="1" applyFont="1" applyFill="1" applyBorder="1" applyAlignment="1" applyProtection="1">
      <alignment horizontal="center" vertical="center" wrapText="1"/>
      <protection locked="0" hidden="1"/>
    </xf>
    <xf numFmtId="178" fontId="0" fillId="0" borderId="1" xfId="0" applyNumberFormat="1" applyBorder="1" applyAlignment="1" applyProtection="1">
      <protection locked="0"/>
    </xf>
    <xf numFmtId="0" fontId="0" fillId="0" borderId="0" xfId="0" applyBorder="1" applyAlignment="1" applyProtection="1">
      <alignment vertical="center" wrapText="1"/>
      <protection hidden="1"/>
    </xf>
    <xf numFmtId="0" fontId="0" fillId="0" borderId="0" xfId="0" applyAlignment="1" applyProtection="1">
      <alignment vertical="center"/>
      <protection hidden="1"/>
    </xf>
    <xf numFmtId="49" fontId="1" fillId="0" borderId="0" xfId="0" applyNumberFormat="1" applyFont="1" applyBorder="1" applyAlignment="1" applyProtection="1">
      <alignment horizontal="right" vertical="center" wrapText="1"/>
      <protection hidden="1"/>
    </xf>
    <xf numFmtId="0" fontId="0" fillId="0" borderId="0" xfId="0" applyAlignment="1" applyProtection="1">
      <alignment wrapText="1"/>
      <protection hidden="1"/>
    </xf>
    <xf numFmtId="0" fontId="0" fillId="0" borderId="24" xfId="0" applyBorder="1" applyAlignment="1" applyProtection="1">
      <alignment wrapText="1"/>
      <protection hidden="1"/>
    </xf>
    <xf numFmtId="0" fontId="0" fillId="0" borderId="1" xfId="0" applyFill="1" applyBorder="1" applyAlignment="1" applyProtection="1">
      <alignment horizontal="center" vertical="center"/>
      <protection hidden="1"/>
    </xf>
    <xf numFmtId="3" fontId="0" fillId="2" borderId="5" xfId="0" applyNumberFormat="1" applyFont="1" applyFill="1" applyBorder="1" applyAlignment="1" applyProtection="1">
      <alignment horizontal="center" vertical="center" wrapText="1"/>
      <protection locked="0" hidden="1"/>
    </xf>
    <xf numFmtId="0" fontId="0" fillId="0" borderId="6" xfId="0" applyBorder="1" applyAlignment="1" applyProtection="1">
      <alignment horizontal="center" vertical="center" wrapText="1"/>
      <protection locked="0" hidden="1"/>
    </xf>
    <xf numFmtId="0" fontId="30" fillId="3" borderId="5" xfId="0" applyFont="1" applyFill="1" applyBorder="1" applyAlignment="1" applyProtection="1">
      <alignment horizontal="center" vertical="center" wrapText="1"/>
      <protection hidden="1"/>
    </xf>
    <xf numFmtId="0" fontId="31" fillId="0" borderId="16" xfId="0" applyFont="1" applyBorder="1" applyAlignment="1">
      <alignment horizontal="center" vertical="center" wrapText="1"/>
    </xf>
    <xf numFmtId="0" fontId="31" fillId="0" borderId="6" xfId="0" applyFont="1" applyBorder="1" applyAlignment="1">
      <alignment horizontal="center" vertical="center" wrapText="1"/>
    </xf>
    <xf numFmtId="0" fontId="0" fillId="2" borderId="5" xfId="0" applyNumberFormat="1" applyFont="1" applyFill="1" applyBorder="1" applyAlignment="1" applyProtection="1">
      <alignment horizontal="left" vertical="center" wrapText="1"/>
      <protection locked="0" hidden="1"/>
    </xf>
    <xf numFmtId="0" fontId="0" fillId="0" borderId="16" xfId="0" applyNumberFormat="1" applyBorder="1" applyAlignment="1" applyProtection="1">
      <alignment horizontal="left"/>
      <protection locked="0"/>
    </xf>
    <xf numFmtId="0" fontId="0" fillId="0" borderId="6" xfId="0" applyBorder="1" applyAlignment="1" applyProtection="1">
      <protection locked="0"/>
    </xf>
    <xf numFmtId="49" fontId="0" fillId="0" borderId="23" xfId="0" applyNumberFormat="1" applyBorder="1" applyAlignment="1" applyProtection="1">
      <alignment vertical="center" wrapText="1"/>
      <protection hidden="1"/>
    </xf>
    <xf numFmtId="0" fontId="0" fillId="0" borderId="0" xfId="0" applyAlignment="1" applyProtection="1">
      <alignment vertical="center" wrapText="1"/>
      <protection hidden="1"/>
    </xf>
    <xf numFmtId="0" fontId="0" fillId="0" borderId="23" xfId="0" applyBorder="1" applyAlignment="1" applyProtection="1">
      <alignment vertical="center" wrapText="1"/>
      <protection hidden="1"/>
    </xf>
    <xf numFmtId="178" fontId="0" fillId="0" borderId="1" xfId="0" applyNumberFormat="1" applyFont="1" applyFill="1" applyBorder="1" applyAlignment="1" applyProtection="1">
      <alignment horizontal="center" vertical="center"/>
      <protection hidden="1"/>
    </xf>
    <xf numFmtId="178" fontId="0" fillId="0" borderId="1" xfId="0" applyNumberFormat="1" applyFont="1" applyFill="1" applyBorder="1" applyAlignment="1" applyProtection="1">
      <protection hidden="1"/>
    </xf>
    <xf numFmtId="1" fontId="0" fillId="0" borderId="0" xfId="0" applyNumberFormat="1" applyFont="1" applyBorder="1" applyAlignment="1" applyProtection="1">
      <alignment horizontal="center" vertical="center"/>
      <protection hidden="1"/>
    </xf>
    <xf numFmtId="0" fontId="0" fillId="0" borderId="0" xfId="0" applyBorder="1" applyAlignment="1">
      <alignment horizontal="center" vertical="center"/>
    </xf>
    <xf numFmtId="0" fontId="7" fillId="0" borderId="1" xfId="0" applyFont="1" applyBorder="1" applyAlignment="1" applyProtection="1">
      <alignment vertical="center" wrapText="1"/>
      <protection hidden="1"/>
    </xf>
    <xf numFmtId="1" fontId="1" fillId="0" borderId="1" xfId="0" applyNumberFormat="1" applyFont="1" applyFill="1" applyBorder="1" applyAlignment="1" applyProtection="1">
      <alignment horizontal="center" vertical="center"/>
      <protection hidden="1"/>
    </xf>
    <xf numFmtId="1" fontId="0" fillId="0" borderId="1" xfId="0" applyNumberFormat="1" applyFill="1" applyBorder="1" applyAlignment="1" applyProtection="1">
      <protection hidden="1"/>
    </xf>
    <xf numFmtId="3" fontId="0" fillId="2" borderId="14" xfId="0" applyNumberFormat="1" applyFont="1" applyFill="1" applyBorder="1" applyAlignment="1" applyProtection="1">
      <alignment horizontal="center" vertical="center" wrapText="1"/>
      <protection locked="0" hidden="1"/>
    </xf>
    <xf numFmtId="0" fontId="0" fillId="0" borderId="17" xfId="0" applyBorder="1" applyAlignment="1" applyProtection="1">
      <alignment horizontal="center" vertical="center" wrapText="1"/>
      <protection locked="0" hidden="1"/>
    </xf>
    <xf numFmtId="0" fontId="0" fillId="0" borderId="23" xfId="0" applyBorder="1" applyAlignment="1" applyProtection="1">
      <alignment horizontal="center" vertical="center"/>
      <protection hidden="1"/>
    </xf>
    <xf numFmtId="0" fontId="0" fillId="0" borderId="23" xfId="0" applyBorder="1" applyAlignment="1"/>
    <xf numFmtId="9" fontId="0" fillId="0" borderId="1" xfId="0" applyNumberFormat="1" applyBorder="1" applyAlignment="1" applyProtection="1">
      <alignment horizontal="center" vertical="center"/>
      <protection hidden="1"/>
    </xf>
    <xf numFmtId="0" fontId="0" fillId="0" borderId="1" xfId="0" applyBorder="1" applyAlignment="1">
      <alignment horizontal="center" vertical="center"/>
    </xf>
    <xf numFmtId="49" fontId="11" fillId="0" borderId="1" xfId="1" applyNumberFormat="1" applyBorder="1" applyAlignment="1" applyProtection="1">
      <alignment vertical="center"/>
      <protection hidden="1"/>
    </xf>
    <xf numFmtId="0" fontId="11" fillId="0" borderId="1" xfId="1" applyBorder="1" applyAlignment="1"/>
    <xf numFmtId="0" fontId="11" fillId="0" borderId="0" xfId="1" applyAlignment="1" applyProtection="1">
      <alignment horizontal="right" vertical="center" wrapText="1"/>
      <protection hidden="1"/>
    </xf>
    <xf numFmtId="0" fontId="11" fillId="0" borderId="0" xfId="1" applyAlignment="1">
      <alignment horizontal="right"/>
    </xf>
    <xf numFmtId="0" fontId="27" fillId="0" borderId="59" xfId="0" applyFont="1" applyBorder="1" applyAlignment="1" applyProtection="1">
      <alignment horizontal="center" vertical="center" wrapText="1"/>
      <protection hidden="1"/>
    </xf>
    <xf numFmtId="187" fontId="7" fillId="9" borderId="1" xfId="0" applyNumberFormat="1" applyFont="1" applyFill="1" applyBorder="1" applyAlignment="1" applyProtection="1">
      <alignment horizontal="center" vertical="center" wrapText="1"/>
      <protection hidden="1"/>
    </xf>
    <xf numFmtId="0" fontId="7" fillId="0" borderId="1" xfId="0" applyFont="1" applyBorder="1" applyAlignment="1">
      <alignment wrapText="1"/>
    </xf>
    <xf numFmtId="170" fontId="7" fillId="0" borderId="64" xfId="0" applyNumberFormat="1" applyFont="1" applyBorder="1" applyAlignment="1" applyProtection="1">
      <alignment horizontal="center" vertical="center"/>
      <protection hidden="1"/>
    </xf>
    <xf numFmtId="170" fontId="7" fillId="0" borderId="16" xfId="0" applyNumberFormat="1" applyFont="1" applyBorder="1" applyAlignment="1" applyProtection="1">
      <alignment horizontal="center" vertical="center"/>
      <protection hidden="1"/>
    </xf>
    <xf numFmtId="170" fontId="7" fillId="0" borderId="65" xfId="0" applyNumberFormat="1" applyFont="1" applyBorder="1" applyAlignment="1" applyProtection="1">
      <alignment horizontal="center" vertical="center"/>
      <protection hidden="1"/>
    </xf>
    <xf numFmtId="0" fontId="1" fillId="0" borderId="58" xfId="0" applyFont="1" applyBorder="1" applyAlignment="1" applyProtection="1">
      <alignment horizontal="left"/>
      <protection hidden="1"/>
    </xf>
    <xf numFmtId="0" fontId="0" fillId="0" borderId="47" xfId="0" applyFont="1" applyBorder="1" applyAlignment="1"/>
    <xf numFmtId="0" fontId="0" fillId="0" borderId="61" xfId="0" applyFont="1" applyBorder="1" applyAlignment="1"/>
    <xf numFmtId="0" fontId="0" fillId="0" borderId="62" xfId="0" applyFont="1" applyBorder="1" applyAlignment="1"/>
    <xf numFmtId="0" fontId="0" fillId="0" borderId="19" xfId="0" applyFont="1" applyBorder="1" applyAlignment="1"/>
    <xf numFmtId="0" fontId="0" fillId="0" borderId="63" xfId="0" applyFont="1" applyBorder="1" applyAlignment="1"/>
    <xf numFmtId="0" fontId="0" fillId="9" borderId="60" xfId="0" applyFont="1" applyFill="1" applyBorder="1" applyAlignment="1">
      <alignment horizontal="left" vertical="center" wrapText="1" readingOrder="1"/>
    </xf>
    <xf numFmtId="0" fontId="8" fillId="9" borderId="10" xfId="0" applyFont="1" applyFill="1" applyBorder="1" applyAlignment="1" applyProtection="1">
      <alignment horizontal="left" vertical="center"/>
      <protection hidden="1"/>
    </xf>
    <xf numFmtId="0" fontId="0" fillId="0" borderId="1" xfId="0" applyBorder="1" applyAlignment="1">
      <alignment horizontal="left"/>
    </xf>
    <xf numFmtId="186" fontId="0" fillId="9" borderId="1" xfId="0" applyNumberFormat="1" applyFont="1" applyFill="1" applyBorder="1" applyAlignment="1" applyProtection="1">
      <alignment horizontal="center" vertical="center" wrapText="1"/>
      <protection hidden="1"/>
    </xf>
    <xf numFmtId="171" fontId="0" fillId="0" borderId="64" xfId="0" applyNumberFormat="1" applyBorder="1" applyAlignment="1" applyProtection="1">
      <alignment horizontal="center" vertical="center"/>
      <protection hidden="1"/>
    </xf>
    <xf numFmtId="0" fontId="0" fillId="9" borderId="60" xfId="0" applyFont="1" applyFill="1" applyBorder="1" applyAlignment="1">
      <alignment horizontal="left" vertical="top" wrapText="1" readingOrder="1"/>
    </xf>
    <xf numFmtId="173" fontId="7" fillId="0" borderId="64" xfId="0" applyNumberFormat="1" applyFont="1" applyBorder="1" applyAlignment="1" applyProtection="1">
      <alignment horizontal="center" vertical="center"/>
      <protection hidden="1"/>
    </xf>
    <xf numFmtId="0" fontId="0" fillId="9" borderId="47" xfId="0" applyFont="1" applyFill="1" applyBorder="1" applyAlignment="1">
      <alignment horizontal="left" vertical="center" wrapText="1" readingOrder="1"/>
    </xf>
    <xf numFmtId="0" fontId="0" fillId="9" borderId="61" xfId="0" applyFont="1" applyFill="1" applyBorder="1" applyAlignment="1">
      <alignment horizontal="left" vertical="center" wrapText="1" readingOrder="1"/>
    </xf>
    <xf numFmtId="0" fontId="0" fillId="9" borderId="58" xfId="0" applyFont="1" applyFill="1" applyBorder="1" applyAlignment="1">
      <alignment horizontal="left" vertical="center" wrapText="1" readingOrder="1"/>
    </xf>
    <xf numFmtId="0" fontId="0" fillId="9" borderId="0" xfId="0" applyFont="1" applyFill="1" applyBorder="1" applyAlignment="1">
      <alignment horizontal="left" vertical="center" wrapText="1" readingOrder="1"/>
    </xf>
    <xf numFmtId="0" fontId="0" fillId="9" borderId="59" xfId="0" applyFont="1" applyFill="1" applyBorder="1" applyAlignment="1">
      <alignment horizontal="left" vertical="center" wrapText="1" readingOrder="1"/>
    </xf>
    <xf numFmtId="0" fontId="0" fillId="9" borderId="62" xfId="0" applyFont="1" applyFill="1" applyBorder="1" applyAlignment="1">
      <alignment horizontal="left" vertical="center" wrapText="1" readingOrder="1"/>
    </xf>
    <xf numFmtId="0" fontId="0" fillId="9" borderId="19" xfId="0" applyFont="1" applyFill="1" applyBorder="1" applyAlignment="1">
      <alignment horizontal="left" vertical="center" wrapText="1" readingOrder="1"/>
    </xf>
    <xf numFmtId="0" fontId="0" fillId="9" borderId="63" xfId="0" applyFont="1" applyFill="1" applyBorder="1" applyAlignment="1">
      <alignment horizontal="left" vertical="center" wrapText="1" readingOrder="1"/>
    </xf>
    <xf numFmtId="0" fontId="0" fillId="10" borderId="47" xfId="0" applyFont="1" applyFill="1" applyBorder="1" applyAlignment="1">
      <alignment horizontal="left" vertical="center" wrapText="1" readingOrder="1"/>
    </xf>
    <xf numFmtId="0" fontId="0" fillId="10" borderId="61" xfId="0" applyFont="1" applyFill="1" applyBorder="1" applyAlignment="1">
      <alignment horizontal="left" vertical="center" wrapText="1" readingOrder="1"/>
    </xf>
    <xf numFmtId="0" fontId="0" fillId="10" borderId="58" xfId="0" applyFont="1" applyFill="1" applyBorder="1" applyAlignment="1">
      <alignment horizontal="left" vertical="center" wrapText="1" readingOrder="1"/>
    </xf>
    <xf numFmtId="0" fontId="0" fillId="10" borderId="0" xfId="0" applyFont="1" applyFill="1" applyBorder="1" applyAlignment="1">
      <alignment horizontal="left" vertical="center" wrapText="1" readingOrder="1"/>
    </xf>
    <xf numFmtId="0" fontId="0" fillId="10" borderId="59" xfId="0" applyFont="1" applyFill="1" applyBorder="1" applyAlignment="1">
      <alignment horizontal="left" vertical="center" wrapText="1" readingOrder="1"/>
    </xf>
    <xf numFmtId="0" fontId="0" fillId="10" borderId="62" xfId="0" applyFont="1" applyFill="1" applyBorder="1" applyAlignment="1">
      <alignment horizontal="left" vertical="center" wrapText="1" readingOrder="1"/>
    </xf>
    <xf numFmtId="0" fontId="0" fillId="10" borderId="19" xfId="0" applyFont="1" applyFill="1" applyBorder="1" applyAlignment="1">
      <alignment horizontal="left" vertical="center" wrapText="1" readingOrder="1"/>
    </xf>
    <xf numFmtId="0" fontId="0" fillId="10" borderId="63" xfId="0" applyFont="1" applyFill="1" applyBorder="1" applyAlignment="1">
      <alignment horizontal="left" vertical="center" wrapText="1" readingOrder="1"/>
    </xf>
    <xf numFmtId="0" fontId="0" fillId="0" borderId="47" xfId="0" applyBorder="1" applyAlignment="1">
      <alignment horizontal="left" vertical="center" wrapText="1" readingOrder="1"/>
    </xf>
    <xf numFmtId="0" fontId="0" fillId="0" borderId="61" xfId="0" applyBorder="1" applyAlignment="1">
      <alignment horizontal="left" vertical="center" wrapText="1" readingOrder="1"/>
    </xf>
    <xf numFmtId="0" fontId="0" fillId="0" borderId="62" xfId="0" applyBorder="1" applyAlignment="1">
      <alignment horizontal="left" vertical="center" wrapText="1" readingOrder="1"/>
    </xf>
    <xf numFmtId="0" fontId="0" fillId="0" borderId="19" xfId="0" applyBorder="1" applyAlignment="1">
      <alignment horizontal="left" vertical="center" wrapText="1" readingOrder="1"/>
    </xf>
    <xf numFmtId="0" fontId="0" fillId="0" borderId="63" xfId="0" applyBorder="1" applyAlignment="1">
      <alignment horizontal="left" vertical="center" wrapText="1" readingOrder="1"/>
    </xf>
    <xf numFmtId="0" fontId="0" fillId="0" borderId="1" xfId="0" applyBorder="1" applyAlignment="1">
      <alignment horizontal="center"/>
    </xf>
    <xf numFmtId="174" fontId="7" fillId="0" borderId="64" xfId="0" applyNumberFormat="1" applyFont="1" applyBorder="1" applyAlignment="1" applyProtection="1">
      <alignment horizontal="center" vertical="center"/>
      <protection hidden="1"/>
    </xf>
    <xf numFmtId="176" fontId="0" fillId="0" borderId="64" xfId="0" applyNumberFormat="1" applyBorder="1" applyAlignment="1" applyProtection="1">
      <alignment horizontal="center" vertical="center"/>
      <protection hidden="1"/>
    </xf>
    <xf numFmtId="176" fontId="0" fillId="0" borderId="16" xfId="0" applyNumberFormat="1" applyBorder="1" applyAlignment="1" applyProtection="1">
      <alignment horizontal="center" vertical="center"/>
      <protection hidden="1"/>
    </xf>
    <xf numFmtId="0" fontId="8" fillId="9" borderId="60" xfId="0" applyFont="1" applyFill="1" applyBorder="1" applyAlignment="1" applyProtection="1">
      <alignment vertical="center"/>
      <protection hidden="1"/>
    </xf>
    <xf numFmtId="0" fontId="0" fillId="0" borderId="47" xfId="0" applyBorder="1" applyAlignment="1">
      <alignment vertical="center"/>
    </xf>
    <xf numFmtId="0" fontId="0" fillId="0" borderId="11" xfId="0" applyBorder="1" applyAlignment="1">
      <alignment horizontal="center"/>
    </xf>
    <xf numFmtId="165" fontId="0" fillId="9" borderId="1" xfId="0" applyNumberFormat="1" applyFont="1" applyFill="1" applyBorder="1" applyAlignment="1" applyProtection="1">
      <alignment horizontal="center" vertical="center" wrapText="1"/>
      <protection hidden="1"/>
    </xf>
    <xf numFmtId="164" fontId="0" fillId="9" borderId="1" xfId="0" applyNumberFormat="1" applyFont="1" applyFill="1" applyBorder="1" applyAlignment="1" applyProtection="1">
      <alignment horizontal="center" vertical="center" wrapText="1"/>
      <protection hidden="1"/>
    </xf>
    <xf numFmtId="175" fontId="7" fillId="0" borderId="64" xfId="0" applyNumberFormat="1" applyFont="1" applyBorder="1" applyAlignment="1" applyProtection="1">
      <alignment horizontal="center" vertical="center"/>
      <protection hidden="1"/>
    </xf>
    <xf numFmtId="168" fontId="0" fillId="9" borderId="16" xfId="0" applyNumberFormat="1" applyFill="1" applyBorder="1" applyAlignment="1" applyProtection="1">
      <alignment horizontal="left" vertical="center" shrinkToFit="1"/>
      <protection hidden="1"/>
    </xf>
    <xf numFmtId="0" fontId="0" fillId="0" borderId="16" xfId="0" applyBorder="1" applyAlignment="1">
      <alignment horizontal="left" shrinkToFit="1"/>
    </xf>
    <xf numFmtId="169" fontId="0" fillId="9" borderId="47" xfId="0" applyNumberFormat="1" applyFill="1" applyBorder="1" applyAlignment="1" applyProtection="1">
      <alignment horizontal="left" vertical="center" shrinkToFit="1"/>
      <protection hidden="1"/>
    </xf>
    <xf numFmtId="0" fontId="0" fillId="0" borderId="47" xfId="0" applyBorder="1" applyAlignment="1">
      <alignment horizontal="left" shrinkToFit="1"/>
    </xf>
    <xf numFmtId="0" fontId="0" fillId="0" borderId="34" xfId="0" applyBorder="1" applyAlignment="1"/>
    <xf numFmtId="0" fontId="0" fillId="0" borderId="10" xfId="0" applyBorder="1" applyAlignment="1"/>
    <xf numFmtId="0" fontId="8" fillId="9" borderId="10" xfId="0" applyFont="1" applyFill="1" applyBorder="1" applyAlignment="1" applyProtection="1">
      <alignment vertical="center" wrapText="1"/>
      <protection hidden="1"/>
    </xf>
    <xf numFmtId="0" fontId="0" fillId="0" borderId="1" xfId="0" applyBorder="1" applyAlignment="1">
      <alignment vertical="center" wrapText="1"/>
    </xf>
    <xf numFmtId="0" fontId="0" fillId="0" borderId="0" xfId="0" applyNumberFormat="1" applyAlignment="1" applyProtection="1">
      <alignment horizontal="justify" vertical="center" wrapText="1"/>
      <protection hidden="1"/>
    </xf>
    <xf numFmtId="0" fontId="0" fillId="0" borderId="0" xfId="0" applyAlignment="1">
      <alignment horizontal="justify" vertical="center"/>
    </xf>
    <xf numFmtId="0" fontId="1" fillId="0" borderId="0" xfId="0" applyFont="1" applyBorder="1" applyAlignment="1" applyProtection="1">
      <alignment horizontal="center" vertical="center" wrapText="1"/>
      <protection hidden="1"/>
    </xf>
    <xf numFmtId="0" fontId="7" fillId="0" borderId="0" xfId="0" applyFont="1" applyFill="1" applyBorder="1" applyAlignment="1" applyProtection="1">
      <alignment horizontal="left" vertical="center" wrapText="1"/>
      <protection hidden="1"/>
    </xf>
    <xf numFmtId="0" fontId="7" fillId="0" borderId="0" xfId="0" applyFont="1" applyAlignment="1" applyProtection="1">
      <protection hidden="1"/>
    </xf>
    <xf numFmtId="0" fontId="0" fillId="0" borderId="0" xfId="0" applyAlignment="1">
      <alignment vertical="center" wrapText="1"/>
    </xf>
    <xf numFmtId="9" fontId="0" fillId="0" borderId="8" xfId="0" applyNumberFormat="1" applyBorder="1" applyAlignment="1" applyProtection="1">
      <alignment horizontal="center" vertical="center"/>
      <protection hidden="1"/>
    </xf>
    <xf numFmtId="0" fontId="0" fillId="0" borderId="4" xfId="0" applyBorder="1" applyAlignment="1">
      <alignment horizontal="center" vertical="center"/>
    </xf>
    <xf numFmtId="177" fontId="0" fillId="0" borderId="5" xfId="0" applyNumberFormat="1" applyBorder="1" applyAlignment="1" applyProtection="1">
      <alignment horizontal="center" vertical="center"/>
      <protection hidden="1"/>
    </xf>
    <xf numFmtId="177" fontId="0" fillId="0" borderId="16" xfId="0" applyNumberFormat="1" applyBorder="1" applyAlignment="1">
      <alignment horizontal="center"/>
    </xf>
    <xf numFmtId="177" fontId="0" fillId="0" borderId="6" xfId="0" applyNumberFormat="1" applyBorder="1" applyAlignment="1">
      <alignment horizontal="center"/>
    </xf>
    <xf numFmtId="0" fontId="20" fillId="6" borderId="25" xfId="0" applyFont="1" applyFill="1" applyBorder="1" applyAlignment="1">
      <alignment horizontal="left" vertical="center" wrapText="1" readingOrder="1"/>
    </xf>
    <xf numFmtId="0" fontId="20" fillId="6" borderId="26" xfId="0" applyFont="1" applyFill="1" applyBorder="1" applyAlignment="1">
      <alignment horizontal="left" vertical="center" wrapText="1" readingOrder="1"/>
    </xf>
    <xf numFmtId="0" fontId="20" fillId="6" borderId="33" xfId="0" applyFont="1" applyFill="1" applyBorder="1" applyAlignment="1">
      <alignment horizontal="left" vertical="center" wrapText="1" readingOrder="1"/>
    </xf>
    <xf numFmtId="0" fontId="20" fillId="6" borderId="34" xfId="0" applyFont="1" applyFill="1" applyBorder="1" applyAlignment="1">
      <alignment horizontal="left" vertical="center" wrapText="1" readingOrder="1"/>
    </xf>
    <xf numFmtId="0" fontId="21" fillId="6" borderId="37" xfId="0" applyFont="1" applyFill="1" applyBorder="1" applyAlignment="1">
      <alignment horizontal="left" vertical="center" wrapText="1" readingOrder="1"/>
    </xf>
    <xf numFmtId="0" fontId="21" fillId="6" borderId="38" xfId="0" applyFont="1" applyFill="1" applyBorder="1" applyAlignment="1">
      <alignment horizontal="left" vertical="center" wrapText="1" readingOrder="1"/>
    </xf>
    <xf numFmtId="0" fontId="0" fillId="0" borderId="0" xfId="0" applyFont="1" applyBorder="1" applyAlignment="1">
      <alignment wrapText="1" shrinkToFit="1"/>
    </xf>
    <xf numFmtId="0" fontId="0" fillId="0" borderId="0" xfId="0" applyFont="1" applyAlignment="1">
      <alignment wrapText="1" shrinkToFit="1"/>
    </xf>
    <xf numFmtId="0" fontId="21" fillId="6" borderId="35" xfId="0" applyFont="1" applyFill="1" applyBorder="1" applyAlignment="1">
      <alignment horizontal="left" vertical="center" wrapText="1" readingOrder="1"/>
    </xf>
    <xf numFmtId="0" fontId="21" fillId="6" borderId="36" xfId="0" applyFont="1" applyFill="1" applyBorder="1" applyAlignment="1">
      <alignment horizontal="left" vertical="center" wrapText="1" readingOrder="1"/>
    </xf>
    <xf numFmtId="0" fontId="7" fillId="6" borderId="35" xfId="0" applyFont="1" applyFill="1" applyBorder="1" applyAlignment="1">
      <alignment horizontal="left" vertical="center" wrapText="1" readingOrder="1"/>
    </xf>
    <xf numFmtId="0" fontId="7" fillId="6" borderId="36" xfId="0" applyFont="1" applyFill="1" applyBorder="1" applyAlignment="1">
      <alignment horizontal="left" vertical="center" wrapText="1" readingOrder="1"/>
    </xf>
    <xf numFmtId="0" fontId="7" fillId="6" borderId="14" xfId="0" applyFont="1" applyFill="1" applyBorder="1" applyAlignment="1">
      <alignment horizontal="left" vertical="center" wrapText="1" readingOrder="1"/>
    </xf>
    <xf numFmtId="0" fontId="7" fillId="6" borderId="17" xfId="0" applyFont="1" applyFill="1" applyBorder="1" applyAlignment="1">
      <alignment horizontal="left" vertical="center" wrapText="1" readingOrder="1"/>
    </xf>
    <xf numFmtId="0" fontId="21" fillId="6" borderId="25" xfId="0" applyFont="1" applyFill="1" applyBorder="1" applyAlignment="1">
      <alignment horizontal="left" vertical="center" wrapText="1" readingOrder="1"/>
    </xf>
    <xf numFmtId="0" fontId="21" fillId="6" borderId="26" xfId="0" applyFont="1" applyFill="1" applyBorder="1" applyAlignment="1">
      <alignment horizontal="left" vertical="center" wrapText="1" readingOrder="1"/>
    </xf>
    <xf numFmtId="0" fontId="14" fillId="0" borderId="0" xfId="0" applyFont="1" applyBorder="1" applyAlignment="1">
      <alignment vertical="center" wrapText="1"/>
    </xf>
    <xf numFmtId="0" fontId="1" fillId="0" borderId="26" xfId="0" applyFont="1" applyBorder="1" applyAlignment="1">
      <alignment horizontal="left" vertical="center" wrapText="1" readingOrder="1"/>
    </xf>
    <xf numFmtId="0" fontId="0" fillId="0" borderId="36" xfId="0" applyBorder="1" applyAlignment="1">
      <alignment horizontal="left" vertical="center" wrapText="1" readingOrder="1"/>
    </xf>
    <xf numFmtId="0" fontId="0" fillId="0" borderId="38" xfId="0" applyBorder="1" applyAlignment="1">
      <alignment horizontal="left" vertical="center" wrapText="1" readingOrder="1"/>
    </xf>
    <xf numFmtId="0" fontId="20" fillId="6" borderId="35" xfId="0" applyFont="1" applyFill="1" applyBorder="1" applyAlignment="1">
      <alignment horizontal="left" vertical="center" wrapText="1" readingOrder="1"/>
    </xf>
    <xf numFmtId="0" fontId="20" fillId="6" borderId="36" xfId="0" applyFont="1" applyFill="1" applyBorder="1" applyAlignment="1">
      <alignment horizontal="left" vertical="center" wrapText="1" readingOrder="1"/>
    </xf>
    <xf numFmtId="0" fontId="21" fillId="6" borderId="14" xfId="0" applyFont="1" applyFill="1" applyBorder="1" applyAlignment="1">
      <alignment horizontal="left" vertical="center" wrapText="1" readingOrder="1"/>
    </xf>
    <xf numFmtId="0" fontId="21" fillId="6" borderId="17" xfId="0" applyFont="1" applyFill="1" applyBorder="1" applyAlignment="1">
      <alignment horizontal="left" vertical="center" wrapText="1" readingOrder="1"/>
    </xf>
    <xf numFmtId="0" fontId="0" fillId="2" borderId="23" xfId="0" applyNumberFormat="1" applyFont="1" applyFill="1" applyBorder="1" applyAlignment="1" applyProtection="1">
      <alignment horizontal="left" vertical="center" wrapText="1"/>
      <protection locked="0" hidden="1"/>
    </xf>
    <xf numFmtId="0" fontId="0" fillId="0" borderId="24" xfId="0" applyBorder="1" applyAlignment="1"/>
  </cellXfs>
  <cellStyles count="2">
    <cellStyle name="Hyperlink" xfId="1" builtinId="8"/>
    <cellStyle name="Standard" xfId="0" builtinId="0"/>
  </cellStyles>
  <dxfs count="25">
    <dxf>
      <fill>
        <patternFill>
          <bgColor rgb="FFFF0000"/>
        </patternFill>
      </fill>
    </dxf>
    <dxf>
      <fill>
        <patternFill>
          <bgColor rgb="FFFF0000"/>
        </patternFill>
      </fill>
    </dxf>
    <dxf>
      <font>
        <b/>
        <i val="0"/>
        <strike val="0"/>
        <color rgb="FFFF000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FF0000"/>
        </patternFill>
      </fill>
    </dxf>
    <dxf>
      <fill>
        <patternFill>
          <bgColor rgb="FFFF0000"/>
        </patternFill>
      </fill>
    </dxf>
    <dxf>
      <fill>
        <patternFill>
          <bgColor rgb="FFFF0000"/>
        </patternFill>
      </fill>
    </dxf>
    <dxf>
      <font>
        <b/>
        <i val="0"/>
      </font>
      <border>
        <left style="thin">
          <color auto="1"/>
        </left>
        <right style="thin">
          <color auto="1"/>
        </right>
        <bottom style="thin">
          <color auto="1"/>
        </bottom>
        <vertical/>
        <horizontal/>
      </border>
    </dxf>
    <dxf>
      <font>
        <b/>
        <i val="0"/>
      </font>
      <border>
        <left style="thin">
          <color auto="1"/>
        </left>
        <right style="thin">
          <color auto="1"/>
        </right>
        <top style="hair">
          <color auto="1"/>
        </top>
        <bottom style="thin">
          <color auto="1"/>
        </bottom>
        <vertical/>
        <horizontal/>
      </border>
    </dxf>
    <dxf>
      <font>
        <b/>
        <i val="0"/>
      </font>
      <border>
        <left style="thin">
          <color auto="1"/>
        </left>
        <right style="thin">
          <color auto="1"/>
        </right>
        <bottom style="thin">
          <color auto="1"/>
        </bottom>
        <vertical/>
        <horizontal/>
      </border>
    </dxf>
    <dxf>
      <font>
        <b/>
        <i val="0"/>
      </font>
      <border>
        <left style="thin">
          <color auto="1"/>
        </left>
        <right style="thin">
          <color auto="1"/>
        </right>
        <top style="hair">
          <color auto="1"/>
        </top>
        <bottom style="thin">
          <color auto="1"/>
        </bottom>
        <vertical/>
        <horizontal/>
      </border>
    </dxf>
    <dxf>
      <font>
        <b/>
        <i val="0"/>
      </font>
      <border>
        <left style="thin">
          <color auto="1"/>
        </left>
        <right style="thin">
          <color auto="1"/>
        </right>
        <top style="hair">
          <color auto="1"/>
        </top>
        <bottom style="thin">
          <color auto="1"/>
        </bottom>
        <vertical/>
        <horizontal/>
      </border>
    </dxf>
    <dxf>
      <font>
        <b/>
        <i val="0"/>
      </font>
      <border>
        <left style="thin">
          <color auto="1"/>
        </left>
        <right style="thin">
          <color auto="1"/>
        </right>
        <vertical/>
        <horizontal/>
      </border>
    </dxf>
    <dxf>
      <font>
        <b/>
        <i val="0"/>
      </font>
      <border>
        <left style="thin">
          <color auto="1"/>
        </left>
        <right style="thin">
          <color auto="1"/>
        </right>
        <vertical/>
        <horizontal/>
      </border>
    </dxf>
    <dxf>
      <font>
        <b/>
        <i val="0"/>
      </font>
      <border>
        <left style="thin">
          <color auto="1"/>
        </left>
        <right style="thin">
          <color auto="1"/>
        </right>
        <top style="thin">
          <color auto="1"/>
        </top>
        <bottom style="hair">
          <color auto="1"/>
        </bottom>
        <vertical/>
        <horizontal/>
      </border>
    </dxf>
    <dxf>
      <font>
        <b/>
        <i val="0"/>
      </font>
      <border>
        <left style="thin">
          <color auto="1"/>
        </left>
        <right style="thin">
          <color auto="1"/>
        </right>
        <top style="thin">
          <color auto="1"/>
        </top>
        <bottom style="hair">
          <color auto="1"/>
        </bottom>
        <vertical/>
        <horizontal/>
      </border>
    </dxf>
    <dxf>
      <font>
        <b/>
        <i val="0"/>
      </font>
    </dxf>
    <dxf>
      <font>
        <b/>
        <i val="0"/>
      </font>
      <border>
        <left style="thin">
          <color auto="1"/>
        </left>
        <right style="thin">
          <color auto="1"/>
        </right>
        <top style="hair">
          <color auto="1"/>
        </top>
        <bottom style="thin">
          <color auto="1"/>
        </bottom>
        <vertical/>
        <horizontal/>
      </border>
    </dxf>
    <dxf>
      <fill>
        <patternFill>
          <bgColor rgb="FFFF0000"/>
        </patternFill>
      </fill>
    </dxf>
    <dxf>
      <fill>
        <patternFill>
          <bgColor rgb="FFFF0000"/>
        </patternFill>
      </fill>
    </dxf>
  </dxfs>
  <tableStyles count="0" defaultTableStyle="TableStyleMedium2" defaultPivotStyle="PivotStyleLight16"/>
  <colors>
    <mruColors>
      <color rgb="FFD4D4D0"/>
      <color rgb="FFFFFFCC"/>
      <color rgb="FF00CCFF"/>
      <color rgb="FFD8942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7"/>
  <sheetViews>
    <sheetView showGridLines="0" tabSelected="1" zoomScale="90" zoomScaleNormal="90" workbookViewId="0">
      <selection activeCell="H208" sqref="H208"/>
    </sheetView>
  </sheetViews>
  <sheetFormatPr baseColWidth="10" defaultColWidth="11.44140625" defaultRowHeight="13.2" x14ac:dyDescent="0.25"/>
  <cols>
    <col min="1" max="1" width="0.5546875" style="36" customWidth="1"/>
    <col min="2" max="2" width="5.88671875" style="40" customWidth="1"/>
    <col min="3" max="3" width="29.5546875" style="35" customWidth="1"/>
    <col min="4" max="7" width="13.77734375" style="36" customWidth="1"/>
    <col min="8" max="8" width="10.77734375" style="36" customWidth="1"/>
    <col min="9" max="9" width="8" style="36" customWidth="1"/>
    <col min="10" max="10" width="1.88671875" style="38" customWidth="1"/>
    <col min="11" max="11" width="5.6640625" style="36" customWidth="1"/>
    <col min="12" max="12" width="6.5546875" style="36" customWidth="1"/>
    <col min="13" max="13" width="9" style="36" customWidth="1"/>
    <col min="14" max="14" width="9.6640625" style="36" customWidth="1"/>
    <col min="15" max="15" width="8.6640625" style="36" customWidth="1"/>
    <col min="16" max="16" width="4.77734375" style="36" customWidth="1"/>
    <col min="17" max="17" width="10.5546875" style="36" customWidth="1"/>
    <col min="18" max="18" width="7.44140625" style="36" customWidth="1"/>
    <col min="20" max="20" width="86.109375" style="68" hidden="1" customWidth="1"/>
    <col min="21" max="21" width="40.88671875" style="177" hidden="1" customWidth="1"/>
    <col min="22" max="22" width="11.44140625" style="36" customWidth="1"/>
    <col min="23" max="23" width="11.33203125" style="36" customWidth="1"/>
    <col min="24" max="26" width="11.44140625" style="36"/>
    <col min="27" max="29" width="13" style="36" bestFit="1" customWidth="1"/>
    <col min="30" max="16384" width="11.44140625" style="36"/>
  </cols>
  <sheetData>
    <row r="1" spans="1:21" ht="33.6" customHeight="1" x14ac:dyDescent="0.4">
      <c r="B1" s="408" t="s">
        <v>466</v>
      </c>
      <c r="C1" s="409"/>
      <c r="D1" s="409"/>
      <c r="E1" s="409"/>
      <c r="F1" s="409"/>
      <c r="G1" s="409"/>
      <c r="H1" s="410"/>
      <c r="K1" s="354" t="s">
        <v>612</v>
      </c>
      <c r="L1" s="355"/>
      <c r="M1" s="355"/>
      <c r="N1" s="355"/>
      <c r="O1" s="355"/>
      <c r="P1" s="355"/>
      <c r="Q1" s="356"/>
      <c r="T1" s="262" t="s">
        <v>467</v>
      </c>
      <c r="U1" s="262" t="s">
        <v>468</v>
      </c>
    </row>
    <row r="2" spans="1:21" ht="10.199999999999999" customHeight="1" x14ac:dyDescent="0.25">
      <c r="J2" s="173"/>
      <c r="K2" s="268"/>
      <c r="L2" s="269"/>
      <c r="M2" s="269"/>
      <c r="N2" s="269"/>
      <c r="O2" s="269"/>
      <c r="P2" s="269"/>
      <c r="Q2" s="270"/>
      <c r="U2" s="426">
        <v>64</v>
      </c>
    </row>
    <row r="3" spans="1:21" ht="12.6" customHeight="1" x14ac:dyDescent="0.25">
      <c r="K3" s="272" t="s">
        <v>464</v>
      </c>
      <c r="L3" s="57"/>
      <c r="M3" s="57"/>
      <c r="N3" s="57"/>
      <c r="O3" s="57"/>
      <c r="P3" s="57"/>
      <c r="Q3" s="270"/>
      <c r="T3" s="39"/>
      <c r="U3" s="427"/>
    </row>
    <row r="4" spans="1:21" ht="24" customHeight="1" x14ac:dyDescent="0.25">
      <c r="B4" s="261" t="s">
        <v>70</v>
      </c>
      <c r="C4" s="411"/>
      <c r="D4" s="412"/>
      <c r="E4" s="413"/>
      <c r="G4" s="298"/>
      <c r="H4" s="37"/>
      <c r="K4" s="340" t="str">
        <f>IF(SUM($K$17,$K$37,$K$58,$K$95,$K$172,$K$186)=0,"0 von 64",SUM($K$17,$K$37,$K$58,$K$95,$K$172,$K$186))</f>
        <v>0 von 64</v>
      </c>
      <c r="L4" s="341"/>
      <c r="M4" s="341"/>
      <c r="N4" s="341"/>
      <c r="O4" s="341"/>
      <c r="P4" s="341"/>
      <c r="Q4" s="342"/>
      <c r="T4" s="41"/>
    </row>
    <row r="5" spans="1:21" ht="16.2" customHeight="1" x14ac:dyDescent="0.25">
      <c r="D5" s="233"/>
      <c r="E5" s="233"/>
      <c r="F5" s="233"/>
      <c r="G5" s="233"/>
      <c r="H5" s="233"/>
      <c r="J5" s="44"/>
      <c r="K5" s="287"/>
      <c r="L5" s="310"/>
      <c r="M5" s="310"/>
      <c r="N5" s="310"/>
      <c r="O5" s="310"/>
      <c r="P5" s="310"/>
      <c r="Q5" s="311"/>
      <c r="T5" s="41"/>
    </row>
    <row r="6" spans="1:21" ht="22.2" customHeight="1" x14ac:dyDescent="0.3">
      <c r="B6" s="45" t="s">
        <v>575</v>
      </c>
      <c r="E6" s="171"/>
      <c r="F6" s="171"/>
      <c r="G6" s="171"/>
      <c r="H6" s="171"/>
      <c r="K6" s="368" t="s">
        <v>631</v>
      </c>
      <c r="L6" s="369"/>
      <c r="M6" s="369"/>
      <c r="N6" s="369"/>
      <c r="O6" s="369"/>
      <c r="P6" s="369"/>
      <c r="Q6" s="370"/>
      <c r="T6" s="41"/>
    </row>
    <row r="7" spans="1:21" ht="18.45" customHeight="1" x14ac:dyDescent="0.25">
      <c r="B7" s="266" t="s">
        <v>333</v>
      </c>
      <c r="C7" s="259" t="s">
        <v>332</v>
      </c>
      <c r="D7"/>
      <c r="E7"/>
      <c r="F7"/>
      <c r="G7"/>
      <c r="H7" s="302" t="s">
        <v>618</v>
      </c>
      <c r="K7" s="346"/>
      <c r="L7" s="347"/>
      <c r="M7" s="347"/>
      <c r="N7" s="347"/>
      <c r="O7" s="347"/>
      <c r="P7" s="347"/>
      <c r="Q7" s="348"/>
      <c r="T7" s="41"/>
    </row>
    <row r="8" spans="1:21" ht="28.2" customHeight="1" x14ac:dyDescent="0.25">
      <c r="B8" s="373" t="s">
        <v>88</v>
      </c>
      <c r="C8" s="373" t="s">
        <v>8</v>
      </c>
      <c r="D8" s="46" t="s">
        <v>0</v>
      </c>
      <c r="E8" s="46" t="s">
        <v>5</v>
      </c>
      <c r="F8" s="46" t="s">
        <v>6</v>
      </c>
      <c r="G8" s="46" t="s">
        <v>426</v>
      </c>
      <c r="H8" s="373" t="s">
        <v>9</v>
      </c>
      <c r="K8" s="349"/>
      <c r="L8" s="350"/>
      <c r="M8" s="350"/>
      <c r="N8" s="350"/>
      <c r="O8" s="350"/>
      <c r="P8" s="350"/>
      <c r="Q8" s="351"/>
      <c r="T8" s="41"/>
    </row>
    <row r="9" spans="1:21" ht="18" customHeight="1" x14ac:dyDescent="0.25">
      <c r="B9" s="374"/>
      <c r="C9" s="374"/>
      <c r="D9" s="47">
        <v>0</v>
      </c>
      <c r="E9" s="48">
        <v>1</v>
      </c>
      <c r="F9" s="49">
        <v>2</v>
      </c>
      <c r="G9" s="49">
        <v>3</v>
      </c>
      <c r="H9" s="374"/>
      <c r="K9" s="271"/>
      <c r="L9" s="57"/>
      <c r="M9" s="57"/>
      <c r="N9" s="57"/>
      <c r="O9" s="57"/>
      <c r="P9" s="57"/>
      <c r="Q9" s="270"/>
      <c r="T9" s="41"/>
    </row>
    <row r="10" spans="1:21" ht="28.2" customHeight="1" x14ac:dyDescent="0.25">
      <c r="B10" s="116" t="s">
        <v>124</v>
      </c>
      <c r="C10" s="50" t="s">
        <v>1</v>
      </c>
      <c r="D10" s="51"/>
      <c r="E10" s="51"/>
      <c r="F10" s="51"/>
      <c r="G10" s="51"/>
      <c r="H10" s="104" t="str">
        <f>IFERROR(LOOKUP("x",D10:G10,$D$9:$G$9),"")</f>
        <v/>
      </c>
      <c r="I10" s="331" t="str">
        <f>IF(COUNTA(D10:G10)&gt;=2,"Bitte nur eine Ausprägung auswählen","")</f>
        <v/>
      </c>
      <c r="J10" s="434"/>
      <c r="K10" s="343" t="s">
        <v>630</v>
      </c>
      <c r="L10" s="344"/>
      <c r="M10" s="344"/>
      <c r="N10" s="344"/>
      <c r="O10" s="344"/>
      <c r="P10" s="344"/>
      <c r="Q10" s="345"/>
      <c r="T10" s="41"/>
    </row>
    <row r="11" spans="1:21" ht="28.2" customHeight="1" x14ac:dyDescent="0.25">
      <c r="B11" s="117" t="s">
        <v>125</v>
      </c>
      <c r="C11" s="53" t="s">
        <v>619</v>
      </c>
      <c r="D11" s="54"/>
      <c r="E11" s="54"/>
      <c r="F11" s="51"/>
      <c r="G11" s="51"/>
      <c r="H11" s="74" t="str">
        <f t="shared" ref="H11:H14" si="0">IFERROR(LOOKUP("x",D11:G11,$D$9:$G$9),"")</f>
        <v/>
      </c>
      <c r="I11" s="331" t="str">
        <f>IF(COUNTA(D11:G11)&gt;=2,"Bitte nur eine Ausprägung auswählen","")</f>
        <v/>
      </c>
      <c r="J11" s="434"/>
      <c r="K11" s="346"/>
      <c r="L11" s="347"/>
      <c r="M11" s="347"/>
      <c r="N11" s="347"/>
      <c r="O11" s="347"/>
      <c r="P11" s="347"/>
      <c r="Q11" s="348"/>
      <c r="T11" s="41"/>
    </row>
    <row r="12" spans="1:21" ht="28.2" customHeight="1" x14ac:dyDescent="0.25">
      <c r="B12" s="117" t="s">
        <v>126</v>
      </c>
      <c r="C12" s="53" t="s">
        <v>2</v>
      </c>
      <c r="D12" s="54"/>
      <c r="E12" s="54"/>
      <c r="F12" s="51"/>
      <c r="G12" s="51"/>
      <c r="H12" s="74" t="str">
        <f>IFERROR(LOOKUP("x",D12:G12,$D$9:$G$9),"")</f>
        <v/>
      </c>
      <c r="I12" s="331" t="str">
        <f>IF(COUNTA(D12:G12)&gt;=2,"Bitte nur eine Ausprägung auswählen","")</f>
        <v/>
      </c>
      <c r="J12" s="434"/>
      <c r="K12" s="346"/>
      <c r="L12" s="347"/>
      <c r="M12" s="347"/>
      <c r="N12" s="347"/>
      <c r="O12" s="347"/>
      <c r="P12" s="347"/>
      <c r="Q12" s="348"/>
      <c r="T12" s="41"/>
    </row>
    <row r="13" spans="1:21" ht="28.2" customHeight="1" x14ac:dyDescent="0.25">
      <c r="B13" s="117" t="s">
        <v>127</v>
      </c>
      <c r="C13" s="53" t="s">
        <v>3</v>
      </c>
      <c r="D13" s="54"/>
      <c r="E13" s="54"/>
      <c r="F13" s="51"/>
      <c r="G13" s="51"/>
      <c r="H13" s="74" t="str">
        <f t="shared" si="0"/>
        <v/>
      </c>
      <c r="I13" s="331" t="str">
        <f>IF(COUNTA(D13:G13)&gt;=2,"Bitte nur eine Ausprägung auswählen","")</f>
        <v/>
      </c>
      <c r="J13" s="434"/>
      <c r="K13" s="346"/>
      <c r="L13" s="347"/>
      <c r="M13" s="347"/>
      <c r="N13" s="347"/>
      <c r="O13" s="347"/>
      <c r="P13" s="347"/>
      <c r="Q13" s="348"/>
      <c r="T13" s="41"/>
    </row>
    <row r="14" spans="1:21" ht="28.2" customHeight="1" x14ac:dyDescent="0.25">
      <c r="A14" s="242"/>
      <c r="B14" s="117" t="s">
        <v>128</v>
      </c>
      <c r="C14" s="61" t="s">
        <v>4</v>
      </c>
      <c r="D14" s="235"/>
      <c r="E14" s="235"/>
      <c r="F14" s="51"/>
      <c r="G14" s="51"/>
      <c r="H14" s="104" t="str">
        <f t="shared" si="0"/>
        <v/>
      </c>
      <c r="I14" s="331" t="str">
        <f>IF(COUNTA(D14:G14)&gt;=2,"Bitte nur eine Ausprägung auswählen","")</f>
        <v/>
      </c>
      <c r="J14" s="434"/>
      <c r="K14" s="349"/>
      <c r="L14" s="350"/>
      <c r="M14" s="350"/>
      <c r="N14" s="350"/>
      <c r="O14" s="350"/>
      <c r="P14" s="350"/>
      <c r="Q14" s="351"/>
      <c r="T14" s="41"/>
      <c r="U14" s="176">
        <v>5</v>
      </c>
    </row>
    <row r="15" spans="1:21" ht="28.2" customHeight="1" x14ac:dyDescent="0.25">
      <c r="B15" s="390" t="s">
        <v>586</v>
      </c>
      <c r="C15" s="391"/>
      <c r="D15" s="391"/>
      <c r="E15" s="391"/>
      <c r="F15" s="391"/>
      <c r="G15" s="392"/>
      <c r="H15" s="56">
        <f>SUM(H10:H14)</f>
        <v>0</v>
      </c>
      <c r="K15" s="337" t="s">
        <v>581</v>
      </c>
      <c r="L15" s="338"/>
      <c r="M15" s="338"/>
      <c r="N15" s="338"/>
      <c r="O15" s="338"/>
      <c r="P15" s="338"/>
      <c r="Q15" s="270"/>
      <c r="T15" s="58"/>
    </row>
    <row r="16" spans="1:21" ht="10.199999999999999" customHeight="1" x14ac:dyDescent="0.25">
      <c r="D16" s="57"/>
      <c r="E16" s="57"/>
      <c r="F16" s="57"/>
      <c r="G16" s="59"/>
      <c r="H16" s="60"/>
      <c r="I16" s="57"/>
      <c r="K16" s="339"/>
      <c r="L16" s="338"/>
      <c r="M16" s="338"/>
      <c r="N16" s="338"/>
      <c r="O16" s="338"/>
      <c r="P16" s="338"/>
      <c r="Q16" s="270"/>
      <c r="T16" s="41"/>
    </row>
    <row r="17" spans="2:20" ht="22.95" customHeight="1" x14ac:dyDescent="0.25">
      <c r="B17" s="46" t="s">
        <v>88</v>
      </c>
      <c r="C17" s="46" t="s">
        <v>89</v>
      </c>
      <c r="D17" s="46" t="s">
        <v>87</v>
      </c>
      <c r="E17" s="414" t="s">
        <v>593</v>
      </c>
      <c r="F17" s="415"/>
      <c r="G17" s="415"/>
      <c r="H17" s="415"/>
      <c r="K17" s="352" t="str">
        <f>IF(COUNTIF(D10:G14,"x")=0,"0 von 5",COUNTIF(D10:G14,"x"))</f>
        <v>0 von 5</v>
      </c>
      <c r="L17" s="315"/>
      <c r="M17" s="315"/>
      <c r="N17" s="315"/>
      <c r="O17" s="315"/>
      <c r="P17" s="315"/>
      <c r="Q17" s="353"/>
      <c r="T17" s="41"/>
    </row>
    <row r="18" spans="2:20" ht="41.4" customHeight="1" x14ac:dyDescent="0.25">
      <c r="B18" s="117" t="s">
        <v>129</v>
      </c>
      <c r="C18" s="61" t="s">
        <v>620</v>
      </c>
      <c r="D18" s="54"/>
      <c r="E18" s="416"/>
      <c r="F18" s="415"/>
      <c r="G18" s="415"/>
      <c r="H18" s="415"/>
      <c r="I18" s="57"/>
      <c r="J18" s="288"/>
      <c r="K18" s="287"/>
      <c r="L18" s="57"/>
      <c r="M18" s="289" t="s">
        <v>574</v>
      </c>
      <c r="O18" s="57"/>
      <c r="P18" s="57"/>
      <c r="Q18" s="270"/>
      <c r="T18" s="41"/>
    </row>
    <row r="19" spans="2:20" x14ac:dyDescent="0.25">
      <c r="C19" s="62"/>
      <c r="D19" s="57"/>
      <c r="E19" s="57"/>
      <c r="F19" s="57"/>
      <c r="G19" s="57"/>
      <c r="H19" s="57"/>
      <c r="K19" s="271"/>
      <c r="L19" s="57"/>
      <c r="M19" s="57"/>
      <c r="N19" s="57"/>
      <c r="O19" s="57"/>
      <c r="P19" s="57"/>
      <c r="Q19" s="270"/>
      <c r="T19" s="41"/>
    </row>
    <row r="20" spans="2:20" ht="17.399999999999999" customHeight="1" x14ac:dyDescent="0.25">
      <c r="B20" s="63"/>
      <c r="C20" s="62"/>
      <c r="D20" s="57"/>
      <c r="E20" s="57"/>
      <c r="F20" s="57"/>
      <c r="G20" s="57"/>
      <c r="H20" s="57"/>
      <c r="K20" s="271"/>
      <c r="L20" s="57"/>
      <c r="M20" s="57"/>
      <c r="N20" s="57"/>
      <c r="O20" s="57"/>
      <c r="P20" s="57"/>
      <c r="Q20" s="270"/>
      <c r="T20" s="41"/>
    </row>
    <row r="21" spans="2:20" ht="12.6" hidden="1" customHeight="1" x14ac:dyDescent="0.25">
      <c r="B21" s="63"/>
      <c r="C21" s="62"/>
      <c r="D21" s="57"/>
      <c r="E21" s="57"/>
      <c r="F21" s="57"/>
      <c r="G21" s="57"/>
      <c r="H21" s="57"/>
      <c r="K21" s="271"/>
      <c r="L21" s="57"/>
      <c r="M21" s="57"/>
      <c r="N21" s="57"/>
      <c r="O21" s="57"/>
      <c r="P21" s="57"/>
      <c r="Q21" s="270"/>
      <c r="T21" s="41"/>
    </row>
    <row r="22" spans="2:20" ht="15.6" x14ac:dyDescent="0.3">
      <c r="B22" s="45" t="s">
        <v>576</v>
      </c>
      <c r="K22" s="271"/>
      <c r="L22" s="57"/>
      <c r="M22" s="57"/>
      <c r="N22" s="57"/>
      <c r="O22" s="57"/>
      <c r="P22" s="57"/>
      <c r="Q22" s="270"/>
      <c r="T22" s="41"/>
    </row>
    <row r="23" spans="2:20" ht="25.95" customHeight="1" x14ac:dyDescent="0.25">
      <c r="B23" s="266" t="s">
        <v>333</v>
      </c>
      <c r="C23" s="147" t="s">
        <v>332</v>
      </c>
      <c r="H23" s="302" t="s">
        <v>618</v>
      </c>
      <c r="K23" s="314" t="s">
        <v>68</v>
      </c>
      <c r="L23" s="357"/>
      <c r="M23" s="357"/>
      <c r="N23" s="357"/>
      <c r="O23" s="357"/>
      <c r="P23" s="357"/>
      <c r="Q23" s="358"/>
      <c r="T23" s="41"/>
    </row>
    <row r="24" spans="2:20" ht="54.45" customHeight="1" x14ac:dyDescent="0.25">
      <c r="B24" s="373" t="s">
        <v>88</v>
      </c>
      <c r="C24" s="373" t="s">
        <v>8</v>
      </c>
      <c r="D24" s="46" t="s">
        <v>435</v>
      </c>
      <c r="E24" s="46" t="s">
        <v>434</v>
      </c>
      <c r="F24" s="46" t="s">
        <v>81</v>
      </c>
      <c r="G24" s="46" t="s">
        <v>236</v>
      </c>
      <c r="H24" s="373" t="s">
        <v>9</v>
      </c>
      <c r="K24" s="271"/>
      <c r="L24" s="57"/>
      <c r="M24" s="57"/>
      <c r="N24" s="57"/>
      <c r="O24" s="57"/>
      <c r="P24" s="57"/>
      <c r="Q24" s="270"/>
      <c r="T24" s="41"/>
    </row>
    <row r="25" spans="2:20" ht="18" customHeight="1" x14ac:dyDescent="0.25">
      <c r="B25" s="374"/>
      <c r="C25" s="374"/>
      <c r="D25" s="47">
        <v>0</v>
      </c>
      <c r="E25" s="48">
        <v>1</v>
      </c>
      <c r="F25" s="49">
        <v>2</v>
      </c>
      <c r="G25" s="49">
        <v>3</v>
      </c>
      <c r="H25" s="374"/>
      <c r="K25" s="271"/>
      <c r="L25" s="57"/>
      <c r="M25" s="57"/>
      <c r="N25" s="57"/>
      <c r="O25" s="57"/>
      <c r="P25" s="57"/>
      <c r="Q25" s="270"/>
      <c r="T25" s="41"/>
    </row>
    <row r="26" spans="2:20" ht="28.2" customHeight="1" x14ac:dyDescent="0.25">
      <c r="B26" s="189" t="s">
        <v>130</v>
      </c>
      <c r="C26" s="61" t="s">
        <v>10</v>
      </c>
      <c r="D26" s="54"/>
      <c r="E26" s="54"/>
      <c r="F26" s="235"/>
      <c r="G26" s="304"/>
      <c r="H26" s="104" t="str">
        <f>IFERROR(LOOKUP("x",D26:G26,$D$25:$G$25),"")</f>
        <v/>
      </c>
      <c r="I26" s="331" t="str">
        <f t="shared" ref="I26:I36" si="1">IF(COUNTA(D26:G26)&gt;=2,"Bitte nur eine Ausprägung auswählen","")</f>
        <v/>
      </c>
      <c r="J26" s="332"/>
      <c r="K26" s="359" t="s">
        <v>602</v>
      </c>
      <c r="L26" s="360"/>
      <c r="M26" s="360"/>
      <c r="N26" s="360"/>
      <c r="O26" s="360"/>
      <c r="P26" s="360"/>
      <c r="Q26" s="361"/>
      <c r="T26" s="41"/>
    </row>
    <row r="27" spans="2:20" ht="28.2" customHeight="1" x14ac:dyDescent="0.25">
      <c r="B27" s="189" t="s">
        <v>131</v>
      </c>
      <c r="C27" s="61" t="s">
        <v>11</v>
      </c>
      <c r="D27" s="54"/>
      <c r="E27" s="54"/>
      <c r="F27" s="304"/>
      <c r="G27" s="304"/>
      <c r="H27" s="104" t="str">
        <f t="shared" ref="H27:H36" si="2">IFERROR(LOOKUP("x",D27:G27,$D$25:$G$25),"")</f>
        <v/>
      </c>
      <c r="I27" s="331" t="str">
        <f t="shared" si="1"/>
        <v/>
      </c>
      <c r="J27" s="332"/>
      <c r="K27" s="362"/>
      <c r="L27" s="363"/>
      <c r="M27" s="363"/>
      <c r="N27" s="363"/>
      <c r="O27" s="363"/>
      <c r="P27" s="363"/>
      <c r="Q27" s="364"/>
      <c r="T27" s="41"/>
    </row>
    <row r="28" spans="2:20" ht="28.2" customHeight="1" x14ac:dyDescent="0.25">
      <c r="B28" s="189" t="s">
        <v>132</v>
      </c>
      <c r="C28" s="61" t="s">
        <v>12</v>
      </c>
      <c r="D28" s="54"/>
      <c r="E28" s="54"/>
      <c r="F28" s="304"/>
      <c r="G28" s="304"/>
      <c r="H28" s="104" t="str">
        <f t="shared" si="2"/>
        <v/>
      </c>
      <c r="I28" s="331" t="str">
        <f t="shared" si="1"/>
        <v/>
      </c>
      <c r="J28" s="332"/>
      <c r="K28" s="362"/>
      <c r="L28" s="363"/>
      <c r="M28" s="363"/>
      <c r="N28" s="363"/>
      <c r="O28" s="363"/>
      <c r="P28" s="363"/>
      <c r="Q28" s="364"/>
      <c r="T28" s="41"/>
    </row>
    <row r="29" spans="2:20" ht="28.2" customHeight="1" x14ac:dyDescent="0.25">
      <c r="B29" s="189" t="s">
        <v>133</v>
      </c>
      <c r="C29" s="61" t="s">
        <v>621</v>
      </c>
      <c r="D29" s="54"/>
      <c r="E29" s="54"/>
      <c r="F29" s="304"/>
      <c r="G29" s="304"/>
      <c r="H29" s="104" t="str">
        <f t="shared" si="2"/>
        <v/>
      </c>
      <c r="I29" s="331" t="str">
        <f t="shared" si="1"/>
        <v/>
      </c>
      <c r="J29" s="332"/>
      <c r="K29" s="362"/>
      <c r="L29" s="363"/>
      <c r="M29" s="363"/>
      <c r="N29" s="363"/>
      <c r="O29" s="363"/>
      <c r="P29" s="363"/>
      <c r="Q29" s="364"/>
      <c r="T29" s="41"/>
    </row>
    <row r="30" spans="2:20" ht="28.2" customHeight="1" x14ac:dyDescent="0.25">
      <c r="B30" s="189" t="s">
        <v>134</v>
      </c>
      <c r="C30" s="61" t="s">
        <v>13</v>
      </c>
      <c r="D30" s="54"/>
      <c r="E30" s="54"/>
      <c r="F30" s="304"/>
      <c r="G30" s="304"/>
      <c r="H30" s="104" t="str">
        <f>IFERROR(LOOKUP("x",D30:G30,$D$25:$G$25),"")</f>
        <v/>
      </c>
      <c r="I30" s="331" t="str">
        <f t="shared" si="1"/>
        <v/>
      </c>
      <c r="J30" s="332"/>
      <c r="K30" s="362"/>
      <c r="L30" s="363"/>
      <c r="M30" s="363"/>
      <c r="N30" s="363"/>
      <c r="O30" s="363"/>
      <c r="P30" s="363"/>
      <c r="Q30" s="364"/>
      <c r="T30" s="41"/>
    </row>
    <row r="31" spans="2:20" ht="28.2" customHeight="1" x14ac:dyDescent="0.25">
      <c r="B31" s="258" t="s">
        <v>135</v>
      </c>
      <c r="C31" s="61" t="s">
        <v>75</v>
      </c>
      <c r="D31" s="54"/>
      <c r="E31" s="54"/>
      <c r="F31" s="304"/>
      <c r="G31" s="304"/>
      <c r="H31" s="104" t="str">
        <f t="shared" si="2"/>
        <v/>
      </c>
      <c r="I31" s="331" t="str">
        <f t="shared" si="1"/>
        <v/>
      </c>
      <c r="J31" s="332"/>
      <c r="K31" s="365"/>
      <c r="L31" s="318"/>
      <c r="M31" s="318"/>
      <c r="N31" s="318"/>
      <c r="O31" s="318"/>
      <c r="P31" s="318"/>
      <c r="Q31" s="366"/>
      <c r="T31" s="41"/>
    </row>
    <row r="32" spans="2:20" ht="28.2" customHeight="1" x14ac:dyDescent="0.25">
      <c r="B32" s="258" t="s">
        <v>136</v>
      </c>
      <c r="C32" s="61" t="s">
        <v>14</v>
      </c>
      <c r="D32" s="54"/>
      <c r="E32" s="54"/>
      <c r="F32" s="304"/>
      <c r="G32" s="304"/>
      <c r="H32" s="74" t="str">
        <f t="shared" si="2"/>
        <v/>
      </c>
      <c r="I32" s="331" t="str">
        <f t="shared" si="1"/>
        <v/>
      </c>
      <c r="J32" s="332"/>
      <c r="K32" s="271"/>
      <c r="L32" s="57"/>
      <c r="M32" s="57"/>
      <c r="N32" s="57"/>
      <c r="O32" s="57"/>
      <c r="P32" s="57"/>
      <c r="Q32" s="270"/>
      <c r="T32" s="41"/>
    </row>
    <row r="33" spans="2:21" ht="28.2" customHeight="1" x14ac:dyDescent="0.25">
      <c r="B33" s="258" t="s">
        <v>137</v>
      </c>
      <c r="C33" s="61" t="s">
        <v>15</v>
      </c>
      <c r="D33" s="54"/>
      <c r="E33" s="54"/>
      <c r="F33" s="304"/>
      <c r="G33" s="304"/>
      <c r="H33" s="74" t="str">
        <f t="shared" si="2"/>
        <v/>
      </c>
      <c r="I33" s="331" t="str">
        <f t="shared" si="1"/>
        <v/>
      </c>
      <c r="J33" s="332"/>
      <c r="K33" s="271"/>
      <c r="L33" s="57"/>
      <c r="M33" s="57"/>
      <c r="N33" s="57"/>
      <c r="O33" s="57"/>
      <c r="P33" s="57"/>
      <c r="Q33" s="270"/>
      <c r="T33" s="41"/>
    </row>
    <row r="34" spans="2:21" ht="28.2" customHeight="1" x14ac:dyDescent="0.25">
      <c r="B34" s="258" t="s">
        <v>138</v>
      </c>
      <c r="C34" s="61" t="s">
        <v>16</v>
      </c>
      <c r="D34" s="54"/>
      <c r="E34" s="54"/>
      <c r="F34" s="304"/>
      <c r="G34" s="304"/>
      <c r="H34" s="74" t="str">
        <f t="shared" si="2"/>
        <v/>
      </c>
      <c r="I34" s="331" t="str">
        <f t="shared" si="1"/>
        <v/>
      </c>
      <c r="J34" s="332"/>
      <c r="K34" s="271"/>
      <c r="L34" s="57"/>
      <c r="M34" s="57"/>
      <c r="N34" s="57"/>
      <c r="O34" s="57"/>
      <c r="P34" s="57"/>
      <c r="Q34" s="270"/>
      <c r="T34" s="41"/>
    </row>
    <row r="35" spans="2:21" ht="28.2" customHeight="1" x14ac:dyDescent="0.25">
      <c r="B35" s="258" t="s">
        <v>139</v>
      </c>
      <c r="C35" s="61" t="s">
        <v>17</v>
      </c>
      <c r="D35" s="54"/>
      <c r="E35" s="54"/>
      <c r="F35" s="304"/>
      <c r="G35" s="304"/>
      <c r="H35" s="74" t="str">
        <f t="shared" si="2"/>
        <v/>
      </c>
      <c r="I35" s="331" t="str">
        <f t="shared" si="1"/>
        <v/>
      </c>
      <c r="J35" s="332"/>
      <c r="K35" s="271"/>
      <c r="L35" s="57"/>
      <c r="M35" s="57"/>
      <c r="N35" s="57"/>
      <c r="O35" s="57"/>
      <c r="P35" s="57"/>
      <c r="Q35" s="270"/>
      <c r="T35" s="41"/>
    </row>
    <row r="36" spans="2:21" ht="28.2" customHeight="1" x14ac:dyDescent="0.25">
      <c r="B36" s="258" t="s">
        <v>140</v>
      </c>
      <c r="C36" s="61" t="s">
        <v>18</v>
      </c>
      <c r="D36" s="235"/>
      <c r="E36" s="235"/>
      <c r="F36" s="304"/>
      <c r="G36" s="304"/>
      <c r="H36" s="251" t="str">
        <f t="shared" si="2"/>
        <v/>
      </c>
      <c r="I36" s="331" t="str">
        <f t="shared" si="1"/>
        <v/>
      </c>
      <c r="J36" s="332"/>
      <c r="K36" s="367" t="s">
        <v>594</v>
      </c>
      <c r="L36" s="318"/>
      <c r="M36" s="318"/>
      <c r="N36" s="318"/>
      <c r="O36" s="318"/>
      <c r="P36" s="318"/>
      <c r="Q36" s="366"/>
      <c r="T36" s="41"/>
    </row>
    <row r="37" spans="2:21" ht="28.2" customHeight="1" x14ac:dyDescent="0.25">
      <c r="B37" s="390" t="s">
        <v>587</v>
      </c>
      <c r="C37" s="391"/>
      <c r="D37" s="391"/>
      <c r="E37" s="391"/>
      <c r="F37" s="391"/>
      <c r="G37" s="392"/>
      <c r="H37" s="56">
        <f>SUM(H26:H36)</f>
        <v>0</v>
      </c>
      <c r="K37" s="450" t="str">
        <f>IF(COUNTIF(D26:G36,"x")=0,"0 von 11",COUNTIF(D26:G36,"x"))</f>
        <v>0 von 11</v>
      </c>
      <c r="L37" s="315"/>
      <c r="M37" s="315"/>
      <c r="N37" s="315"/>
      <c r="O37" s="315"/>
      <c r="P37" s="315"/>
      <c r="Q37" s="353"/>
      <c r="T37" s="58"/>
      <c r="U37" s="176">
        <v>11</v>
      </c>
    </row>
    <row r="38" spans="2:21" x14ac:dyDescent="0.25">
      <c r="K38" s="271"/>
      <c r="L38" s="57"/>
      <c r="M38" s="57"/>
      <c r="N38" s="57"/>
      <c r="O38" s="57"/>
      <c r="P38" s="57"/>
      <c r="Q38" s="270"/>
      <c r="T38" s="41"/>
    </row>
    <row r="39" spans="2:21" ht="16.2" customHeight="1" x14ac:dyDescent="0.25">
      <c r="K39" s="271"/>
      <c r="L39" s="57"/>
      <c r="M39" s="57"/>
      <c r="N39" s="57"/>
      <c r="O39" s="57"/>
      <c r="P39" s="57"/>
      <c r="Q39" s="270"/>
      <c r="T39" s="41"/>
    </row>
    <row r="40" spans="2:21" ht="27" customHeight="1" x14ac:dyDescent="0.25">
      <c r="K40" s="271"/>
      <c r="L40" s="57"/>
      <c r="M40" s="57"/>
      <c r="N40" s="57"/>
      <c r="O40" s="57"/>
      <c r="P40" s="57"/>
      <c r="Q40" s="270"/>
      <c r="T40" s="41"/>
    </row>
    <row r="41" spans="2:21" ht="15.6" x14ac:dyDescent="0.3">
      <c r="B41" s="45" t="s">
        <v>577</v>
      </c>
      <c r="K41" s="271"/>
      <c r="L41" s="57"/>
      <c r="M41" s="57"/>
      <c r="N41" s="57"/>
      <c r="O41" s="57"/>
      <c r="P41" s="57"/>
      <c r="Q41" s="270"/>
      <c r="T41" s="41"/>
    </row>
    <row r="42" spans="2:21" ht="24.45" customHeight="1" x14ac:dyDescent="0.25">
      <c r="B42" s="146" t="s">
        <v>333</v>
      </c>
      <c r="C42" s="147" t="s">
        <v>332</v>
      </c>
      <c r="H42" s="302" t="s">
        <v>618</v>
      </c>
      <c r="K42" s="314" t="s">
        <v>68</v>
      </c>
      <c r="L42" s="357"/>
      <c r="M42" s="357"/>
      <c r="N42" s="357"/>
      <c r="O42" s="357"/>
      <c r="P42" s="357"/>
      <c r="Q42" s="358"/>
      <c r="T42" s="41"/>
    </row>
    <row r="43" spans="2:21" ht="78" customHeight="1" x14ac:dyDescent="0.25">
      <c r="B43" s="373" t="s">
        <v>88</v>
      </c>
      <c r="C43" s="373" t="s">
        <v>8</v>
      </c>
      <c r="D43" s="46" t="s">
        <v>436</v>
      </c>
      <c r="E43" s="46" t="s">
        <v>438</v>
      </c>
      <c r="F43" s="46" t="s">
        <v>439</v>
      </c>
      <c r="G43" s="46" t="s">
        <v>437</v>
      </c>
      <c r="H43" s="373" t="s">
        <v>9</v>
      </c>
      <c r="K43" s="271"/>
      <c r="L43" s="57"/>
      <c r="M43" s="57"/>
      <c r="N43" s="57"/>
      <c r="O43" s="57"/>
      <c r="P43" s="57"/>
      <c r="Q43" s="270"/>
      <c r="T43" s="41"/>
    </row>
    <row r="44" spans="2:21" ht="18" customHeight="1" x14ac:dyDescent="0.25">
      <c r="B44" s="374"/>
      <c r="C44" s="374"/>
      <c r="D44" s="47">
        <v>0</v>
      </c>
      <c r="E44" s="48">
        <v>1</v>
      </c>
      <c r="F44" s="49">
        <v>3</v>
      </c>
      <c r="G44" s="49">
        <v>5</v>
      </c>
      <c r="H44" s="374"/>
      <c r="K44" s="451" t="s">
        <v>603</v>
      </c>
      <c r="L44" s="360"/>
      <c r="M44" s="360"/>
      <c r="N44" s="360"/>
      <c r="O44" s="360"/>
      <c r="P44" s="360"/>
      <c r="Q44" s="361"/>
      <c r="T44" s="41"/>
    </row>
    <row r="45" spans="2:21" ht="28.2" customHeight="1" x14ac:dyDescent="0.25">
      <c r="B45" s="189" t="s">
        <v>141</v>
      </c>
      <c r="C45" s="61" t="s">
        <v>19</v>
      </c>
      <c r="D45" s="54"/>
      <c r="E45" s="54"/>
      <c r="F45" s="235"/>
      <c r="G45" s="304"/>
      <c r="H45" s="74" t="str">
        <f>IFERROR(LOOKUP("x",D45:G45,$D$44:$G$44),"")</f>
        <v/>
      </c>
      <c r="I45" s="331" t="str">
        <f t="shared" ref="I45:I57" si="3">IF(COUNTA(D45:G45)&gt;=2,"Bitte nur eine Ausprägung auswählen","")</f>
        <v/>
      </c>
      <c r="J45" s="332"/>
      <c r="K45" s="362"/>
      <c r="L45" s="363"/>
      <c r="M45" s="363"/>
      <c r="N45" s="363"/>
      <c r="O45" s="363"/>
      <c r="P45" s="363"/>
      <c r="Q45" s="364"/>
      <c r="T45" s="41"/>
    </row>
    <row r="46" spans="2:21" ht="28.2" customHeight="1" x14ac:dyDescent="0.25">
      <c r="B46" s="189" t="s">
        <v>142</v>
      </c>
      <c r="C46" s="61" t="s">
        <v>20</v>
      </c>
      <c r="D46" s="54"/>
      <c r="E46" s="54"/>
      <c r="F46" s="304"/>
      <c r="G46" s="304"/>
      <c r="H46" s="74" t="str">
        <f t="shared" ref="H46:H57" si="4">IFERROR(LOOKUP("x",D46:G46,$D$44:$G$44),"")</f>
        <v/>
      </c>
      <c r="I46" s="331" t="str">
        <f t="shared" si="3"/>
        <v/>
      </c>
      <c r="J46" s="332"/>
      <c r="K46" s="362"/>
      <c r="L46" s="363"/>
      <c r="M46" s="363"/>
      <c r="N46" s="363"/>
      <c r="O46" s="363"/>
      <c r="P46" s="363"/>
      <c r="Q46" s="364"/>
      <c r="T46" s="41"/>
    </row>
    <row r="47" spans="2:21" ht="28.2" customHeight="1" x14ac:dyDescent="0.25">
      <c r="B47" s="189" t="s">
        <v>143</v>
      </c>
      <c r="C47" s="61" t="s">
        <v>85</v>
      </c>
      <c r="D47" s="54"/>
      <c r="E47" s="54"/>
      <c r="F47" s="304"/>
      <c r="G47" s="304"/>
      <c r="H47" s="74" t="str">
        <f t="shared" si="4"/>
        <v/>
      </c>
      <c r="I47" s="331" t="str">
        <f t="shared" si="3"/>
        <v/>
      </c>
      <c r="J47" s="332"/>
      <c r="K47" s="362"/>
      <c r="L47" s="363"/>
      <c r="M47" s="363"/>
      <c r="N47" s="363"/>
      <c r="O47" s="363"/>
      <c r="P47" s="363"/>
      <c r="Q47" s="364"/>
      <c r="T47" s="41"/>
    </row>
    <row r="48" spans="2:21" ht="28.2" customHeight="1" x14ac:dyDescent="0.25">
      <c r="B48" s="189" t="s">
        <v>144</v>
      </c>
      <c r="C48" s="61" t="s">
        <v>21</v>
      </c>
      <c r="D48" s="54"/>
      <c r="E48" s="54"/>
      <c r="F48" s="304"/>
      <c r="G48" s="304"/>
      <c r="H48" s="74" t="str">
        <f t="shared" si="4"/>
        <v/>
      </c>
      <c r="I48" s="331" t="str">
        <f t="shared" si="3"/>
        <v/>
      </c>
      <c r="J48" s="332"/>
      <c r="K48" s="362"/>
      <c r="L48" s="363"/>
      <c r="M48" s="363"/>
      <c r="N48" s="363"/>
      <c r="O48" s="363"/>
      <c r="P48" s="363"/>
      <c r="Q48" s="364"/>
      <c r="T48" s="41"/>
    </row>
    <row r="49" spans="2:21" ht="28.2" customHeight="1" x14ac:dyDescent="0.25">
      <c r="B49" s="189" t="s">
        <v>145</v>
      </c>
      <c r="C49" s="61" t="s">
        <v>22</v>
      </c>
      <c r="D49" s="54"/>
      <c r="E49" s="54"/>
      <c r="F49" s="304"/>
      <c r="G49" s="304"/>
      <c r="H49" s="74" t="str">
        <f t="shared" si="4"/>
        <v/>
      </c>
      <c r="I49" s="331" t="str">
        <f t="shared" si="3"/>
        <v/>
      </c>
      <c r="J49" s="332"/>
      <c r="K49" s="362"/>
      <c r="L49" s="363"/>
      <c r="M49" s="363"/>
      <c r="N49" s="363"/>
      <c r="O49" s="363"/>
      <c r="P49" s="363"/>
      <c r="Q49" s="364"/>
      <c r="T49" s="41"/>
    </row>
    <row r="50" spans="2:21" ht="28.2" customHeight="1" x14ac:dyDescent="0.25">
      <c r="B50" s="189" t="s">
        <v>146</v>
      </c>
      <c r="C50" s="61" t="s">
        <v>23</v>
      </c>
      <c r="D50" s="54"/>
      <c r="E50" s="54"/>
      <c r="F50" s="304"/>
      <c r="G50" s="304"/>
      <c r="H50" s="74" t="str">
        <f>IFERROR(LOOKUP("x",D50:G50,$D$44:$G$44),"")</f>
        <v/>
      </c>
      <c r="I50" s="331" t="str">
        <f t="shared" si="3"/>
        <v/>
      </c>
      <c r="J50" s="332"/>
      <c r="K50" s="362"/>
      <c r="L50" s="363"/>
      <c r="M50" s="363"/>
      <c r="N50" s="363"/>
      <c r="O50" s="363"/>
      <c r="P50" s="363"/>
      <c r="Q50" s="364"/>
      <c r="T50" s="41"/>
    </row>
    <row r="51" spans="2:21" ht="28.2" customHeight="1" x14ac:dyDescent="0.25">
      <c r="B51" s="189" t="s">
        <v>147</v>
      </c>
      <c r="C51" s="61" t="s">
        <v>24</v>
      </c>
      <c r="D51" s="54"/>
      <c r="E51" s="54"/>
      <c r="F51" s="304"/>
      <c r="G51" s="304"/>
      <c r="H51" s="74" t="str">
        <f>IFERROR(LOOKUP("x",D51:G51,$D$44:$G$44),"")</f>
        <v/>
      </c>
      <c r="I51" s="331" t="str">
        <f t="shared" si="3"/>
        <v/>
      </c>
      <c r="J51" s="332"/>
      <c r="K51" s="362"/>
      <c r="L51" s="363"/>
      <c r="M51" s="363"/>
      <c r="N51" s="363"/>
      <c r="O51" s="363"/>
      <c r="P51" s="363"/>
      <c r="Q51" s="364"/>
      <c r="T51" s="41"/>
    </row>
    <row r="52" spans="2:21" ht="28.2" customHeight="1" x14ac:dyDescent="0.25">
      <c r="B52" s="189" t="s">
        <v>148</v>
      </c>
      <c r="C52" s="61" t="s">
        <v>622</v>
      </c>
      <c r="D52" s="54"/>
      <c r="E52" s="54"/>
      <c r="F52" s="304"/>
      <c r="G52" s="304"/>
      <c r="H52" s="74" t="str">
        <f t="shared" si="4"/>
        <v/>
      </c>
      <c r="I52" s="331" t="str">
        <f t="shared" si="3"/>
        <v/>
      </c>
      <c r="J52" s="332"/>
      <c r="K52" s="362"/>
      <c r="L52" s="363"/>
      <c r="M52" s="363"/>
      <c r="N52" s="363"/>
      <c r="O52" s="363"/>
      <c r="P52" s="363"/>
      <c r="Q52" s="364"/>
      <c r="T52" s="41"/>
    </row>
    <row r="53" spans="2:21" ht="28.2" customHeight="1" x14ac:dyDescent="0.25">
      <c r="B53" s="189" t="s">
        <v>149</v>
      </c>
      <c r="C53" s="61" t="s">
        <v>25</v>
      </c>
      <c r="D53" s="54"/>
      <c r="E53" s="54"/>
      <c r="F53" s="304"/>
      <c r="G53" s="304"/>
      <c r="H53" s="74" t="str">
        <f t="shared" si="4"/>
        <v/>
      </c>
      <c r="I53" s="331" t="str">
        <f t="shared" si="3"/>
        <v/>
      </c>
      <c r="J53" s="332"/>
      <c r="K53" s="362"/>
      <c r="L53" s="363"/>
      <c r="M53" s="363"/>
      <c r="N53" s="363"/>
      <c r="O53" s="363"/>
      <c r="P53" s="363"/>
      <c r="Q53" s="364"/>
      <c r="T53" s="41"/>
    </row>
    <row r="54" spans="2:21" ht="28.2" customHeight="1" x14ac:dyDescent="0.25">
      <c r="B54" s="189" t="s">
        <v>150</v>
      </c>
      <c r="C54" s="61" t="s">
        <v>26</v>
      </c>
      <c r="D54" s="54"/>
      <c r="E54" s="54"/>
      <c r="F54" s="304"/>
      <c r="G54" s="304"/>
      <c r="H54" s="74" t="str">
        <f t="shared" si="4"/>
        <v/>
      </c>
      <c r="I54" s="331" t="str">
        <f t="shared" si="3"/>
        <v/>
      </c>
      <c r="J54" s="332"/>
      <c r="K54" s="362"/>
      <c r="L54" s="363"/>
      <c r="M54" s="363"/>
      <c r="N54" s="363"/>
      <c r="O54" s="363"/>
      <c r="P54" s="363"/>
      <c r="Q54" s="364"/>
      <c r="T54" s="41"/>
    </row>
    <row r="55" spans="2:21" ht="28.2" customHeight="1" x14ac:dyDescent="0.25">
      <c r="B55" s="189" t="s">
        <v>151</v>
      </c>
      <c r="C55" s="61" t="s">
        <v>27</v>
      </c>
      <c r="D55" s="54"/>
      <c r="E55" s="54"/>
      <c r="F55" s="304"/>
      <c r="G55" s="304"/>
      <c r="H55" s="74" t="str">
        <f t="shared" si="4"/>
        <v/>
      </c>
      <c r="I55" s="331" t="str">
        <f t="shared" si="3"/>
        <v/>
      </c>
      <c r="J55" s="332"/>
      <c r="K55" s="365"/>
      <c r="L55" s="318"/>
      <c r="M55" s="318"/>
      <c r="N55" s="318"/>
      <c r="O55" s="318"/>
      <c r="P55" s="318"/>
      <c r="Q55" s="366"/>
      <c r="T55" s="41"/>
    </row>
    <row r="56" spans="2:21" ht="28.2" customHeight="1" x14ac:dyDescent="0.25">
      <c r="B56" s="189" t="s">
        <v>152</v>
      </c>
      <c r="C56" s="61" t="s">
        <v>623</v>
      </c>
      <c r="D56" s="54"/>
      <c r="E56" s="54"/>
      <c r="F56" s="304"/>
      <c r="G56" s="304"/>
      <c r="H56" s="74" t="str">
        <f t="shared" si="4"/>
        <v/>
      </c>
      <c r="I56" s="331" t="str">
        <f t="shared" si="3"/>
        <v/>
      </c>
      <c r="J56" s="332"/>
      <c r="K56" s="271"/>
      <c r="L56" s="57"/>
      <c r="M56" s="57"/>
      <c r="N56" s="57"/>
      <c r="O56" s="57"/>
      <c r="P56" s="57"/>
      <c r="Q56" s="270"/>
      <c r="T56" s="41"/>
    </row>
    <row r="57" spans="2:21" ht="28.2" customHeight="1" x14ac:dyDescent="0.25">
      <c r="B57" s="238" t="s">
        <v>153</v>
      </c>
      <c r="C57" s="61" t="s">
        <v>624</v>
      </c>
      <c r="D57" s="235"/>
      <c r="E57" s="235"/>
      <c r="F57" s="304"/>
      <c r="G57" s="304"/>
      <c r="H57" s="251" t="str">
        <f t="shared" si="4"/>
        <v/>
      </c>
      <c r="I57" s="331" t="str">
        <f t="shared" si="3"/>
        <v/>
      </c>
      <c r="J57" s="332"/>
      <c r="K57" s="367" t="s">
        <v>582</v>
      </c>
      <c r="L57" s="318"/>
      <c r="M57" s="318"/>
      <c r="N57" s="318"/>
      <c r="O57" s="318"/>
      <c r="P57" s="318"/>
      <c r="Q57" s="366"/>
      <c r="T57" s="41"/>
    </row>
    <row r="58" spans="2:21" ht="28.2" customHeight="1" x14ac:dyDescent="0.25">
      <c r="B58" s="390" t="s">
        <v>588</v>
      </c>
      <c r="C58" s="391"/>
      <c r="D58" s="391"/>
      <c r="E58" s="391"/>
      <c r="F58" s="391"/>
      <c r="G58" s="392" t="s">
        <v>86</v>
      </c>
      <c r="H58" s="56">
        <f>SUM(H45:H57)</f>
        <v>0</v>
      </c>
      <c r="K58" s="452" t="str">
        <f>IF(COUNTIF(D45:G57,"x")=0,"0 von 13",COUNTIF(D45:G57,"x"))</f>
        <v>0 von 13</v>
      </c>
      <c r="L58" s="315"/>
      <c r="M58" s="315"/>
      <c r="N58" s="315"/>
      <c r="O58" s="315"/>
      <c r="P58" s="315"/>
      <c r="Q58" s="353"/>
      <c r="T58" s="58"/>
      <c r="U58" s="176">
        <v>13</v>
      </c>
    </row>
    <row r="59" spans="2:21" ht="36" customHeight="1" x14ac:dyDescent="0.25">
      <c r="K59" s="271"/>
      <c r="L59" s="57"/>
      <c r="M59" s="57"/>
      <c r="N59" s="57"/>
      <c r="O59" s="57"/>
      <c r="P59" s="57"/>
      <c r="Q59" s="270"/>
      <c r="T59" s="41"/>
    </row>
    <row r="60" spans="2:21" ht="15.6" x14ac:dyDescent="0.3">
      <c r="B60" s="45" t="s">
        <v>578</v>
      </c>
      <c r="K60" s="271"/>
      <c r="L60" s="57"/>
      <c r="M60" s="57"/>
      <c r="N60" s="57"/>
      <c r="O60" s="57"/>
      <c r="P60" s="57"/>
      <c r="Q60" s="270"/>
      <c r="T60" s="41"/>
    </row>
    <row r="61" spans="2:21" x14ac:dyDescent="0.25">
      <c r="B61" s="146" t="s">
        <v>333</v>
      </c>
      <c r="C61" s="147" t="s">
        <v>332</v>
      </c>
      <c r="H61" s="302" t="s">
        <v>618</v>
      </c>
      <c r="K61" s="271"/>
      <c r="L61" s="57"/>
      <c r="M61" s="57"/>
      <c r="N61" s="57"/>
      <c r="O61" s="57"/>
      <c r="P61" s="57"/>
      <c r="Q61" s="270"/>
      <c r="T61" s="41"/>
    </row>
    <row r="62" spans="2:21" ht="28.2" customHeight="1" x14ac:dyDescent="0.25">
      <c r="B62" s="373" t="s">
        <v>88</v>
      </c>
      <c r="C62" s="373" t="s">
        <v>8</v>
      </c>
      <c r="D62" s="46" t="s">
        <v>0</v>
      </c>
      <c r="E62" s="46" t="s">
        <v>5</v>
      </c>
      <c r="F62" s="46" t="s">
        <v>6</v>
      </c>
      <c r="G62" s="46" t="s">
        <v>426</v>
      </c>
      <c r="H62" s="373" t="s">
        <v>9</v>
      </c>
      <c r="J62" s="36"/>
      <c r="K62" s="314" t="s">
        <v>68</v>
      </c>
      <c r="L62" s="357"/>
      <c r="M62" s="357"/>
      <c r="N62" s="357"/>
      <c r="O62" s="357"/>
      <c r="P62" s="357"/>
      <c r="Q62" s="358"/>
      <c r="T62" s="41"/>
    </row>
    <row r="63" spans="2:21" ht="16.2" customHeight="1" x14ac:dyDescent="0.25">
      <c r="B63" s="374"/>
      <c r="C63" s="374"/>
      <c r="D63" s="47">
        <v>0</v>
      </c>
      <c r="E63" s="48">
        <v>1</v>
      </c>
      <c r="F63" s="49">
        <v>2</v>
      </c>
      <c r="G63" s="49">
        <v>3</v>
      </c>
      <c r="H63" s="374"/>
      <c r="J63" s="36"/>
      <c r="K63" s="271"/>
      <c r="L63" s="57"/>
      <c r="M63" s="57"/>
      <c r="N63" s="57"/>
      <c r="O63" s="57"/>
      <c r="P63" s="57"/>
      <c r="Q63" s="270"/>
      <c r="T63" s="41"/>
    </row>
    <row r="64" spans="2:21" ht="28.2" customHeight="1" x14ac:dyDescent="0.25">
      <c r="B64" s="189" t="s">
        <v>154</v>
      </c>
      <c r="C64" s="61" t="s">
        <v>28</v>
      </c>
      <c r="D64" s="54"/>
      <c r="E64" s="54"/>
      <c r="F64" s="235"/>
      <c r="G64" s="253"/>
      <c r="H64" s="104" t="str">
        <f>IFERROR(LOOKUP("x",D64:G64,$D$63:$G$63),"")</f>
        <v/>
      </c>
      <c r="I64" s="331" t="str">
        <f t="shared" ref="I64:I70" si="5">IF(COUNTA(D64:G64)&gt;=2,"Bitte nur eine Ausprägung auswählen","")</f>
        <v/>
      </c>
      <c r="J64" s="332"/>
      <c r="K64" s="446" t="s">
        <v>604</v>
      </c>
      <c r="L64" s="453"/>
      <c r="M64" s="453"/>
      <c r="N64" s="453"/>
      <c r="O64" s="453"/>
      <c r="P64" s="453"/>
      <c r="Q64" s="454"/>
      <c r="T64" s="41"/>
    </row>
    <row r="65" spans="2:22" ht="28.2" customHeight="1" x14ac:dyDescent="0.25">
      <c r="B65" s="189" t="s">
        <v>155</v>
      </c>
      <c r="C65" s="61" t="s">
        <v>76</v>
      </c>
      <c r="D65" s="54"/>
      <c r="E65" s="54"/>
      <c r="F65" s="304"/>
      <c r="G65" s="304"/>
      <c r="H65" s="74" t="str">
        <f>IFERROR(LOOKUP("x",D65:G65,$D$63:$G$63),"")</f>
        <v/>
      </c>
      <c r="I65" s="331" t="str">
        <f t="shared" si="5"/>
        <v/>
      </c>
      <c r="J65" s="332"/>
      <c r="K65" s="455"/>
      <c r="L65" s="456"/>
      <c r="M65" s="456"/>
      <c r="N65" s="456"/>
      <c r="O65" s="456"/>
      <c r="P65" s="456"/>
      <c r="Q65" s="457"/>
      <c r="T65" s="41"/>
    </row>
    <row r="66" spans="2:22" ht="28.2" customHeight="1" x14ac:dyDescent="0.25">
      <c r="B66" s="189" t="s">
        <v>156</v>
      </c>
      <c r="C66" s="61" t="s">
        <v>29</v>
      </c>
      <c r="D66" s="54"/>
      <c r="E66" s="54"/>
      <c r="F66" s="304"/>
      <c r="G66" s="304"/>
      <c r="H66" s="74" t="str">
        <f>IFERROR(LOOKUP("x",D66:G66,$D$63:$G$63),"")</f>
        <v/>
      </c>
      <c r="I66" s="331" t="str">
        <f t="shared" si="5"/>
        <v/>
      </c>
      <c r="J66" s="332"/>
      <c r="K66" s="455"/>
      <c r="L66" s="456"/>
      <c r="M66" s="456"/>
      <c r="N66" s="456"/>
      <c r="O66" s="456"/>
      <c r="P66" s="456"/>
      <c r="Q66" s="457"/>
      <c r="T66" s="41"/>
    </row>
    <row r="67" spans="2:22" ht="28.2" customHeight="1" x14ac:dyDescent="0.25">
      <c r="B67" s="189" t="s">
        <v>157</v>
      </c>
      <c r="C67" s="61" t="s">
        <v>625</v>
      </c>
      <c r="D67" s="54"/>
      <c r="E67" s="54"/>
      <c r="F67" s="304"/>
      <c r="G67" s="304"/>
      <c r="H67" s="74" t="str">
        <f t="shared" ref="H67:H69" si="6">IFERROR(LOOKUP("x",D67:G67,$D$63:$G$63),"")</f>
        <v/>
      </c>
      <c r="I67" s="331" t="str">
        <f t="shared" si="5"/>
        <v/>
      </c>
      <c r="J67" s="332"/>
      <c r="K67" s="455"/>
      <c r="L67" s="456"/>
      <c r="M67" s="456"/>
      <c r="N67" s="456"/>
      <c r="O67" s="456"/>
      <c r="P67" s="456"/>
      <c r="Q67" s="457"/>
      <c r="T67" s="41"/>
    </row>
    <row r="68" spans="2:22" ht="28.2" customHeight="1" x14ac:dyDescent="0.25">
      <c r="B68" s="189" t="s">
        <v>158</v>
      </c>
      <c r="C68" s="61" t="s">
        <v>30</v>
      </c>
      <c r="D68" s="54"/>
      <c r="E68" s="54"/>
      <c r="F68" s="304"/>
      <c r="G68" s="304"/>
      <c r="H68" s="74" t="str">
        <f t="shared" si="6"/>
        <v/>
      </c>
      <c r="I68" s="331" t="str">
        <f t="shared" si="5"/>
        <v/>
      </c>
      <c r="J68" s="332"/>
      <c r="K68" s="458"/>
      <c r="L68" s="459"/>
      <c r="M68" s="459"/>
      <c r="N68" s="459"/>
      <c r="O68" s="459"/>
      <c r="P68" s="459"/>
      <c r="Q68" s="460"/>
      <c r="T68" s="41"/>
    </row>
    <row r="69" spans="2:22" ht="28.2" customHeight="1" x14ac:dyDescent="0.25">
      <c r="B69" s="189" t="s">
        <v>159</v>
      </c>
      <c r="C69" s="61" t="s">
        <v>31</v>
      </c>
      <c r="D69" s="54"/>
      <c r="E69" s="54"/>
      <c r="F69" s="304"/>
      <c r="G69" s="304"/>
      <c r="H69" s="74" t="str">
        <f t="shared" si="6"/>
        <v/>
      </c>
      <c r="I69" s="331" t="str">
        <f t="shared" si="5"/>
        <v/>
      </c>
      <c r="J69" s="332"/>
      <c r="K69" s="271"/>
      <c r="L69" s="57"/>
      <c r="M69" s="57"/>
      <c r="N69" s="57"/>
      <c r="O69" s="57"/>
      <c r="P69" s="57"/>
      <c r="Q69" s="270"/>
      <c r="T69" s="41"/>
    </row>
    <row r="70" spans="2:22" ht="40.950000000000003" customHeight="1" x14ac:dyDescent="0.25">
      <c r="B70" s="189" t="s">
        <v>160</v>
      </c>
      <c r="C70" s="61" t="s">
        <v>32</v>
      </c>
      <c r="D70" s="54"/>
      <c r="E70" s="54"/>
      <c r="F70" s="304"/>
      <c r="G70" s="304"/>
      <c r="H70" s="251" t="str">
        <f>IFERROR(LOOKUP("x",D70:G70,$D$63:$G$63),"")</f>
        <v/>
      </c>
      <c r="I70" s="331" t="str">
        <f t="shared" si="5"/>
        <v/>
      </c>
      <c r="J70" s="332"/>
      <c r="K70" s="271"/>
      <c r="L70" s="57"/>
      <c r="M70" s="57"/>
      <c r="N70" s="57"/>
      <c r="O70" s="57"/>
      <c r="P70" s="57"/>
      <c r="Q70" s="270"/>
      <c r="T70" s="41"/>
    </row>
    <row r="71" spans="2:22" ht="28.2" customHeight="1" x14ac:dyDescent="0.25">
      <c r="B71" s="36"/>
      <c r="C71" s="36"/>
      <c r="G71" s="64" t="s">
        <v>189</v>
      </c>
      <c r="H71" s="252">
        <f>SUM(H64:H70)</f>
        <v>0</v>
      </c>
      <c r="J71" s="36"/>
      <c r="K71" s="271"/>
      <c r="L71" s="57"/>
      <c r="M71" s="57"/>
      <c r="N71" s="57"/>
      <c r="O71" s="57"/>
      <c r="P71" s="57"/>
      <c r="Q71" s="270"/>
      <c r="T71" s="58"/>
    </row>
    <row r="72" spans="2:22" ht="10.050000000000001" customHeight="1" x14ac:dyDescent="0.25">
      <c r="B72" s="36"/>
      <c r="C72" s="36"/>
      <c r="J72" s="36"/>
      <c r="K72" s="271"/>
      <c r="L72" s="57"/>
      <c r="M72" s="57"/>
      <c r="N72" s="57"/>
      <c r="O72" s="57"/>
      <c r="P72" s="57"/>
      <c r="Q72" s="270"/>
      <c r="T72" s="41"/>
    </row>
    <row r="73" spans="2:22" ht="28.2" customHeight="1" x14ac:dyDescent="0.25">
      <c r="B73" s="373" t="s">
        <v>88</v>
      </c>
      <c r="C73" s="373" t="s">
        <v>8</v>
      </c>
      <c r="D73" s="46" t="s">
        <v>0</v>
      </c>
      <c r="E73" s="46" t="s">
        <v>5</v>
      </c>
      <c r="F73" s="46" t="s">
        <v>6</v>
      </c>
      <c r="G73" s="46" t="s">
        <v>426</v>
      </c>
      <c r="H73" s="373" t="s">
        <v>9</v>
      </c>
      <c r="J73" s="36"/>
      <c r="K73" s="446" t="s">
        <v>614</v>
      </c>
      <c r="L73" s="453"/>
      <c r="M73" s="453"/>
      <c r="N73" s="453"/>
      <c r="O73" s="453"/>
      <c r="P73" s="453"/>
      <c r="Q73" s="454"/>
      <c r="T73" s="41"/>
    </row>
    <row r="74" spans="2:22" ht="16.2" customHeight="1" x14ac:dyDescent="0.25">
      <c r="B74" s="374"/>
      <c r="C74" s="374"/>
      <c r="D74" s="47">
        <v>0</v>
      </c>
      <c r="E74" s="49">
        <v>3</v>
      </c>
      <c r="F74" s="49">
        <v>6</v>
      </c>
      <c r="G74" s="49">
        <v>9</v>
      </c>
      <c r="H74" s="374"/>
      <c r="J74" s="36"/>
      <c r="K74" s="455"/>
      <c r="L74" s="456"/>
      <c r="M74" s="456"/>
      <c r="N74" s="456"/>
      <c r="O74" s="456"/>
      <c r="P74" s="456"/>
      <c r="Q74" s="457"/>
      <c r="T74" s="41"/>
    </row>
    <row r="75" spans="2:22" ht="28.2" customHeight="1" x14ac:dyDescent="0.25">
      <c r="B75" s="189" t="s">
        <v>161</v>
      </c>
      <c r="C75" s="299" t="s">
        <v>613</v>
      </c>
      <c r="D75" s="54"/>
      <c r="E75" s="54"/>
      <c r="F75" s="54"/>
      <c r="G75" s="54"/>
      <c r="H75" s="393" t="str">
        <f>IFERROR(LOOKUP("x",D75:G75,$D$74:$G$74),"")</f>
        <v/>
      </c>
      <c r="I75" s="331" t="str">
        <f>IF(COUNTA(D75:G75)&gt;=2,"Bitte nur eine Ausprägung auswählen","")</f>
        <v/>
      </c>
      <c r="J75" s="332"/>
      <c r="K75" s="455"/>
      <c r="L75" s="456"/>
      <c r="M75" s="456"/>
      <c r="N75" s="456"/>
      <c r="O75" s="456"/>
      <c r="P75" s="456"/>
      <c r="Q75" s="457"/>
      <c r="T75" s="41"/>
      <c r="V75"/>
    </row>
    <row r="76" spans="2:22" ht="31.95" customHeight="1" x14ac:dyDescent="0.25">
      <c r="B76" s="44"/>
      <c r="C76" s="36"/>
      <c r="G76" s="64" t="s">
        <v>190</v>
      </c>
      <c r="H76" s="394"/>
      <c r="J76" s="36"/>
      <c r="K76" s="458"/>
      <c r="L76" s="459"/>
      <c r="M76" s="459"/>
      <c r="N76" s="459"/>
      <c r="O76" s="459"/>
      <c r="P76" s="459"/>
      <c r="Q76" s="460"/>
      <c r="T76" s="58"/>
    </row>
    <row r="77" spans="2:22" ht="10.050000000000001" customHeight="1" x14ac:dyDescent="0.25">
      <c r="B77" s="36"/>
      <c r="C77" s="36"/>
      <c r="J77" s="36"/>
      <c r="K77" s="271"/>
      <c r="L77" s="57"/>
      <c r="M77" s="57"/>
      <c r="N77" s="57"/>
      <c r="O77" s="57"/>
      <c r="P77" s="57"/>
      <c r="Q77" s="270"/>
      <c r="T77" s="41"/>
    </row>
    <row r="78" spans="2:22" ht="28.2" customHeight="1" x14ac:dyDescent="0.25">
      <c r="B78" s="373" t="s">
        <v>88</v>
      </c>
      <c r="C78" s="373" t="s">
        <v>8</v>
      </c>
      <c r="D78" s="46" t="s">
        <v>0</v>
      </c>
      <c r="E78" s="46" t="s">
        <v>5</v>
      </c>
      <c r="F78" s="46" t="s">
        <v>6</v>
      </c>
      <c r="G78" s="46" t="s">
        <v>426</v>
      </c>
      <c r="H78" s="373" t="s">
        <v>9</v>
      </c>
      <c r="J78" s="36"/>
      <c r="K78" s="271"/>
      <c r="L78" s="57"/>
      <c r="M78" s="57"/>
      <c r="N78" s="57"/>
      <c r="O78" s="57"/>
      <c r="P78" s="57"/>
      <c r="Q78" s="270"/>
      <c r="T78" s="41"/>
    </row>
    <row r="79" spans="2:22" ht="16.2" customHeight="1" x14ac:dyDescent="0.25">
      <c r="B79" s="374"/>
      <c r="C79" s="374"/>
      <c r="D79" s="47">
        <v>0</v>
      </c>
      <c r="E79" s="49">
        <v>2</v>
      </c>
      <c r="F79" s="49">
        <v>4</v>
      </c>
      <c r="G79" s="49">
        <v>6</v>
      </c>
      <c r="H79" s="374"/>
      <c r="J79" s="36"/>
      <c r="K79" s="446" t="s">
        <v>615</v>
      </c>
      <c r="L79" s="469"/>
      <c r="M79" s="469"/>
      <c r="N79" s="469"/>
      <c r="O79" s="469"/>
      <c r="P79" s="469"/>
      <c r="Q79" s="470"/>
      <c r="T79" s="41"/>
    </row>
    <row r="80" spans="2:22" ht="28.2" customHeight="1" x14ac:dyDescent="0.25">
      <c r="B80" s="189" t="s">
        <v>162</v>
      </c>
      <c r="C80" s="299" t="s">
        <v>616</v>
      </c>
      <c r="D80" s="54"/>
      <c r="E80" s="54"/>
      <c r="F80" s="54"/>
      <c r="G80" s="253"/>
      <c r="H80" s="52" t="str">
        <f>IFERROR(LOOKUP("x",D80:G80,$D$79:$G$79),"")</f>
        <v/>
      </c>
      <c r="I80" s="331" t="str">
        <f>IF(COUNTA(D80:G80)&gt;=2,"Bitte nur eine Ausprägung auswählen","")</f>
        <v/>
      </c>
      <c r="J80" s="332"/>
      <c r="K80" s="471"/>
      <c r="L80" s="472"/>
      <c r="M80" s="472"/>
      <c r="N80" s="472"/>
      <c r="O80" s="472"/>
      <c r="P80" s="472"/>
      <c r="Q80" s="473"/>
      <c r="T80" s="41"/>
    </row>
    <row r="81" spans="2:21" ht="28.2" customHeight="1" thickBot="1" x14ac:dyDescent="0.3">
      <c r="B81" s="189" t="s">
        <v>163</v>
      </c>
      <c r="C81" s="299" t="s">
        <v>617</v>
      </c>
      <c r="D81" s="54"/>
      <c r="E81" s="54"/>
      <c r="F81" s="54"/>
      <c r="G81" s="253"/>
      <c r="H81" s="55" t="str">
        <f>IFERROR(LOOKUP("x",D81:G81,$D$79:$G$79),"")</f>
        <v/>
      </c>
      <c r="I81" s="331" t="str">
        <f>IF(COUNTA(D81:G81)&gt;=2,"Bitte nur eine Ausprägung auswählen","")</f>
        <v/>
      </c>
      <c r="J81" s="332"/>
      <c r="K81" s="271"/>
      <c r="L81" s="300"/>
      <c r="M81" s="300"/>
      <c r="N81" s="300"/>
      <c r="O81" s="300"/>
      <c r="P81" s="300"/>
      <c r="Q81" s="270"/>
      <c r="T81" s="41"/>
    </row>
    <row r="82" spans="2:21" ht="28.2" customHeight="1" x14ac:dyDescent="0.25">
      <c r="B82" s="44"/>
      <c r="C82" s="36"/>
      <c r="G82" s="64" t="s">
        <v>191</v>
      </c>
      <c r="H82" s="65">
        <f>SUM(H80:H81)</f>
        <v>0</v>
      </c>
      <c r="J82" s="36"/>
      <c r="K82" s="271"/>
      <c r="L82" s="57"/>
      <c r="M82" s="57"/>
      <c r="N82" s="57"/>
      <c r="O82" s="57"/>
      <c r="P82" s="57"/>
      <c r="Q82" s="270"/>
      <c r="T82" s="58"/>
    </row>
    <row r="83" spans="2:21" ht="10.050000000000001" customHeight="1" x14ac:dyDescent="0.25">
      <c r="B83" s="36"/>
      <c r="C83" s="36"/>
      <c r="J83" s="36"/>
      <c r="K83" s="271"/>
      <c r="L83" s="57"/>
      <c r="M83" s="57"/>
      <c r="N83" s="57"/>
      <c r="O83" s="57"/>
      <c r="P83" s="57"/>
      <c r="Q83" s="270"/>
      <c r="T83" s="41"/>
    </row>
    <row r="84" spans="2:21" ht="28.2" customHeight="1" x14ac:dyDescent="0.25">
      <c r="B84" s="373" t="s">
        <v>88</v>
      </c>
      <c r="C84" s="373" t="s">
        <v>8</v>
      </c>
      <c r="D84" s="46" t="s">
        <v>0</v>
      </c>
      <c r="E84" s="46" t="s">
        <v>5</v>
      </c>
      <c r="F84" s="46" t="s">
        <v>6</v>
      </c>
      <c r="G84" s="46" t="s">
        <v>426</v>
      </c>
      <c r="H84" s="373" t="s">
        <v>9</v>
      </c>
      <c r="J84" s="36"/>
      <c r="K84" s="359" t="s">
        <v>605</v>
      </c>
      <c r="L84" s="461"/>
      <c r="M84" s="461"/>
      <c r="N84" s="461"/>
      <c r="O84" s="461"/>
      <c r="P84" s="461"/>
      <c r="Q84" s="462"/>
      <c r="T84" s="41"/>
    </row>
    <row r="85" spans="2:21" ht="16.2" customHeight="1" x14ac:dyDescent="0.25">
      <c r="B85" s="374"/>
      <c r="C85" s="374"/>
      <c r="D85" s="47">
        <v>0</v>
      </c>
      <c r="E85" s="48">
        <v>1</v>
      </c>
      <c r="F85" s="49">
        <v>2</v>
      </c>
      <c r="G85" s="49">
        <v>3</v>
      </c>
      <c r="H85" s="374"/>
      <c r="J85" s="36"/>
      <c r="K85" s="463"/>
      <c r="L85" s="464"/>
      <c r="M85" s="464"/>
      <c r="N85" s="464"/>
      <c r="O85" s="464"/>
      <c r="P85" s="464"/>
      <c r="Q85" s="465"/>
      <c r="T85" s="41"/>
    </row>
    <row r="86" spans="2:21" ht="42" customHeight="1" x14ac:dyDescent="0.25">
      <c r="B86" s="189" t="s">
        <v>164</v>
      </c>
      <c r="C86" s="61" t="s">
        <v>429</v>
      </c>
      <c r="D86" s="54"/>
      <c r="E86" s="54"/>
      <c r="F86" s="54"/>
      <c r="G86" s="253"/>
      <c r="H86" s="52" t="str">
        <f>IFERROR(LOOKUP("x",D86:G86,$D$85:$G$85),"")</f>
        <v/>
      </c>
      <c r="I86" s="331" t="str">
        <f>IF(COUNTA(D86:G86)&gt;=2,"Bitte nur eine Ausprägung auswählen","")</f>
        <v/>
      </c>
      <c r="J86" s="332"/>
      <c r="K86" s="463"/>
      <c r="L86" s="464"/>
      <c r="M86" s="464"/>
      <c r="N86" s="464"/>
      <c r="O86" s="464"/>
      <c r="P86" s="464"/>
      <c r="Q86" s="465"/>
      <c r="T86" s="41"/>
    </row>
    <row r="87" spans="2:21" ht="42.45" customHeight="1" thickBot="1" x14ac:dyDescent="0.3">
      <c r="B87" s="189" t="s">
        <v>165</v>
      </c>
      <c r="C87" s="61" t="s">
        <v>201</v>
      </c>
      <c r="D87" s="54"/>
      <c r="E87" s="54"/>
      <c r="F87" s="54"/>
      <c r="G87" s="253"/>
      <c r="H87" s="52" t="str">
        <f>IFERROR(LOOKUP("x",D87:G87,$D$85:$G$85),"")</f>
        <v/>
      </c>
      <c r="I87" s="331" t="str">
        <f>IF(COUNTA(D87:G87)&gt;=2,"Bitte nur eine Ausprägung auswählen","")</f>
        <v/>
      </c>
      <c r="J87" s="332"/>
      <c r="K87" s="466"/>
      <c r="L87" s="467"/>
      <c r="M87" s="467"/>
      <c r="N87" s="467"/>
      <c r="O87" s="467"/>
      <c r="P87" s="467"/>
      <c r="Q87" s="468"/>
      <c r="T87" s="41"/>
    </row>
    <row r="88" spans="2:21" ht="28.2" customHeight="1" x14ac:dyDescent="0.25">
      <c r="C88" s="59"/>
      <c r="D88" s="38"/>
      <c r="E88" s="38"/>
      <c r="F88" s="38"/>
      <c r="G88" s="64" t="s">
        <v>192</v>
      </c>
      <c r="H88" s="65">
        <f>SUM(H86:H87)</f>
        <v>0</v>
      </c>
      <c r="K88" s="271"/>
      <c r="L88" s="57"/>
      <c r="M88" s="57"/>
      <c r="N88" s="57"/>
      <c r="O88" s="57"/>
      <c r="P88" s="57"/>
      <c r="Q88" s="270"/>
      <c r="T88" s="58"/>
    </row>
    <row r="89" spans="2:21" ht="10.050000000000001" customHeight="1" x14ac:dyDescent="0.25">
      <c r="B89" s="64"/>
      <c r="C89" s="59"/>
      <c r="D89" s="66"/>
      <c r="E89" s="42"/>
      <c r="F89" s="42"/>
      <c r="G89" s="42"/>
      <c r="H89" s="42"/>
      <c r="I89" s="57"/>
      <c r="K89" s="273"/>
      <c r="L89" s="57"/>
      <c r="M89" s="57"/>
      <c r="N89" s="57"/>
      <c r="O89" s="57"/>
      <c r="P89" s="57"/>
      <c r="Q89" s="270"/>
      <c r="T89" s="41"/>
    </row>
    <row r="90" spans="2:21" ht="39" customHeight="1" x14ac:dyDescent="0.25">
      <c r="B90" s="373" t="s">
        <v>88</v>
      </c>
      <c r="C90" s="373" t="s">
        <v>8</v>
      </c>
      <c r="D90" s="389" t="s">
        <v>82</v>
      </c>
      <c r="E90" s="388"/>
      <c r="F90" s="240" t="s">
        <v>428</v>
      </c>
      <c r="G90" s="240" t="s">
        <v>427</v>
      </c>
      <c r="H90" s="373" t="s">
        <v>9</v>
      </c>
      <c r="K90" s="359" t="s">
        <v>606</v>
      </c>
      <c r="L90" s="461"/>
      <c r="M90" s="461"/>
      <c r="N90" s="461"/>
      <c r="O90" s="461"/>
      <c r="P90" s="461"/>
      <c r="Q90" s="462"/>
      <c r="T90" s="41"/>
    </row>
    <row r="91" spans="2:21" ht="18" customHeight="1" x14ac:dyDescent="0.25">
      <c r="B91" s="374"/>
      <c r="C91" s="374"/>
      <c r="D91" s="387">
        <v>0</v>
      </c>
      <c r="E91" s="388"/>
      <c r="F91" s="49">
        <v>6</v>
      </c>
      <c r="G91" s="49">
        <v>3</v>
      </c>
      <c r="H91" s="374"/>
      <c r="K91" s="466"/>
      <c r="L91" s="467"/>
      <c r="M91" s="467"/>
      <c r="N91" s="467"/>
      <c r="O91" s="467"/>
      <c r="P91" s="467"/>
      <c r="Q91" s="468"/>
      <c r="T91" s="41"/>
    </row>
    <row r="92" spans="2:21" ht="29.7" customHeight="1" x14ac:dyDescent="0.25">
      <c r="B92" s="189" t="s">
        <v>166</v>
      </c>
      <c r="C92" s="61" t="s">
        <v>101</v>
      </c>
      <c r="D92" s="424"/>
      <c r="E92" s="425"/>
      <c r="F92" s="54"/>
      <c r="G92" s="54"/>
      <c r="H92" s="393" t="str">
        <f>IFERROR(LOOKUP("x",D92:G92,$D$91:$G$91),"")</f>
        <v/>
      </c>
      <c r="I92" s="331" t="str">
        <f>IF(COUNTA(D92:G92)&gt;=2,"Bitte nur eine Ausprägung auswählen","")</f>
        <v/>
      </c>
      <c r="J92" s="332"/>
      <c r="K92" s="271"/>
      <c r="L92" s="57"/>
      <c r="M92" s="57"/>
      <c r="N92" s="57"/>
      <c r="O92" s="57"/>
      <c r="P92" s="57"/>
      <c r="Q92" s="270"/>
      <c r="T92" s="41"/>
    </row>
    <row r="93" spans="2:21" ht="22.2" customHeight="1" x14ac:dyDescent="0.25">
      <c r="G93" s="64" t="s">
        <v>193</v>
      </c>
      <c r="H93" s="394"/>
      <c r="K93" s="440" t="s">
        <v>583</v>
      </c>
      <c r="L93" s="363"/>
      <c r="M93" s="363"/>
      <c r="N93" s="363"/>
      <c r="O93" s="363"/>
      <c r="P93" s="363"/>
      <c r="Q93" s="364"/>
      <c r="T93" s="58"/>
    </row>
    <row r="94" spans="2:21" ht="10.050000000000001" customHeight="1" x14ac:dyDescent="0.25">
      <c r="K94" s="271"/>
      <c r="L94" s="57"/>
      <c r="M94" s="57"/>
      <c r="N94" s="57"/>
      <c r="O94" s="57"/>
      <c r="P94" s="57"/>
      <c r="Q94" s="270"/>
      <c r="T94" s="41"/>
    </row>
    <row r="95" spans="2:21" ht="29.7" customHeight="1" x14ac:dyDescent="0.25">
      <c r="B95" s="380" t="s">
        <v>589</v>
      </c>
      <c r="C95" s="381"/>
      <c r="D95" s="381"/>
      <c r="E95" s="381"/>
      <c r="F95" s="381"/>
      <c r="G95" s="382"/>
      <c r="H95" s="67">
        <f>SUM(H71,H75,H82,H88,H92)</f>
        <v>0</v>
      </c>
      <c r="K95" s="437" t="str">
        <f>IF(COUNTIF(D64:G92,"x")=0,"0 von 13",COUNTIF(D64:G92,"x"))</f>
        <v>0 von 13</v>
      </c>
      <c r="L95" s="438"/>
      <c r="M95" s="438"/>
      <c r="N95" s="438"/>
      <c r="O95" s="438"/>
      <c r="P95" s="438"/>
      <c r="Q95" s="439"/>
      <c r="T95" s="58"/>
      <c r="U95" s="176">
        <v>13</v>
      </c>
    </row>
    <row r="96" spans="2:21" ht="34.200000000000003" customHeight="1" x14ac:dyDescent="0.25">
      <c r="K96" s="271"/>
      <c r="L96" s="57"/>
      <c r="M96" s="57"/>
      <c r="N96" s="57"/>
      <c r="O96" s="57"/>
      <c r="P96" s="57"/>
      <c r="Q96" s="270"/>
    </row>
    <row r="97" spans="1:23" ht="15.6" x14ac:dyDescent="0.3">
      <c r="B97" s="45" t="s">
        <v>579</v>
      </c>
      <c r="K97" s="271"/>
      <c r="L97" s="57"/>
      <c r="M97" s="57"/>
      <c r="N97" s="57"/>
      <c r="O97" s="57"/>
      <c r="P97" s="57"/>
      <c r="Q97" s="270"/>
    </row>
    <row r="98" spans="1:23" ht="15.6" x14ac:dyDescent="0.3">
      <c r="B98" s="45" t="s">
        <v>442</v>
      </c>
      <c r="K98" s="271"/>
      <c r="L98" s="57"/>
      <c r="M98" s="57"/>
      <c r="N98" s="57"/>
      <c r="O98" s="57"/>
      <c r="P98" s="57"/>
      <c r="Q98" s="270"/>
    </row>
    <row r="99" spans="1:23" s="44" customFormat="1" ht="13.2" customHeight="1" x14ac:dyDescent="0.25">
      <c r="A99" s="115"/>
      <c r="B99" s="170"/>
      <c r="C99" s="169"/>
      <c r="D99" s="169"/>
      <c r="E99" s="169"/>
      <c r="H99" s="168"/>
      <c r="J99" s="38"/>
      <c r="K99" s="368" t="s">
        <v>592</v>
      </c>
      <c r="L99" s="441"/>
      <c r="M99" s="441"/>
      <c r="N99" s="441"/>
      <c r="O99" s="441"/>
      <c r="P99" s="441"/>
      <c r="Q99" s="442"/>
      <c r="R99" s="226"/>
      <c r="T99" s="69"/>
      <c r="U99" s="180"/>
      <c r="W99" s="228"/>
    </row>
    <row r="100" spans="1:23" ht="34.950000000000003" customHeight="1" x14ac:dyDescent="0.25">
      <c r="B100" s="146" t="s">
        <v>333</v>
      </c>
      <c r="C100" s="147" t="s">
        <v>332</v>
      </c>
      <c r="E100" s="70" t="s">
        <v>595</v>
      </c>
      <c r="F100" s="70"/>
      <c r="G100" s="70"/>
      <c r="H100" s="309" t="s">
        <v>618</v>
      </c>
      <c r="K100" s="443"/>
      <c r="L100" s="444"/>
      <c r="M100" s="444"/>
      <c r="N100" s="444"/>
      <c r="O100" s="444"/>
      <c r="P100" s="444"/>
      <c r="Q100" s="445"/>
      <c r="T100" s="58"/>
      <c r="U100" s="239" t="s">
        <v>433</v>
      </c>
    </row>
    <row r="101" spans="1:23" ht="30" customHeight="1" x14ac:dyDescent="0.25">
      <c r="B101" s="46" t="s">
        <v>88</v>
      </c>
      <c r="C101" s="46" t="s">
        <v>33</v>
      </c>
      <c r="D101" s="236" t="s">
        <v>387</v>
      </c>
      <c r="E101" s="303" t="s">
        <v>77</v>
      </c>
      <c r="F101" s="303" t="s">
        <v>78</v>
      </c>
      <c r="G101" s="303" t="s">
        <v>79</v>
      </c>
      <c r="H101" s="57"/>
      <c r="K101" s="271"/>
      <c r="L101" s="57"/>
      <c r="M101" s="57"/>
      <c r="N101" s="57"/>
      <c r="O101" s="57"/>
      <c r="P101" s="57"/>
      <c r="Q101" s="270"/>
      <c r="T101" s="58"/>
      <c r="U101" s="235" t="s">
        <v>123</v>
      </c>
    </row>
    <row r="102" spans="1:23" ht="27" customHeight="1" x14ac:dyDescent="0.25">
      <c r="B102" s="110" t="s">
        <v>167</v>
      </c>
      <c r="C102" s="50" t="s">
        <v>34</v>
      </c>
      <c r="D102" s="51"/>
      <c r="E102" s="248"/>
      <c r="F102" s="248"/>
      <c r="G102" s="248"/>
      <c r="H102" s="305"/>
      <c r="I102" s="333" t="str">
        <f t="shared" ref="I102:I108" si="7">IF(COUNTA(D102:G102)&gt;=2,"Bitte nur eine Ausprägung auswählen","")</f>
        <v/>
      </c>
      <c r="J102" s="332"/>
      <c r="K102" s="446" t="s">
        <v>607</v>
      </c>
      <c r="L102" s="360"/>
      <c r="M102" s="360"/>
      <c r="N102" s="360"/>
      <c r="O102" s="360"/>
      <c r="P102" s="360"/>
      <c r="Q102" s="361"/>
    </row>
    <row r="103" spans="1:23" ht="27" customHeight="1" x14ac:dyDescent="0.25">
      <c r="B103" s="267" t="s">
        <v>168</v>
      </c>
      <c r="C103" s="53" t="s">
        <v>80</v>
      </c>
      <c r="D103" s="51"/>
      <c r="E103" s="248"/>
      <c r="F103" s="248"/>
      <c r="G103" s="248"/>
      <c r="H103" s="305"/>
      <c r="I103" s="333" t="str">
        <f t="shared" si="7"/>
        <v/>
      </c>
      <c r="J103" s="332"/>
      <c r="K103" s="362"/>
      <c r="L103" s="363"/>
      <c r="M103" s="363"/>
      <c r="N103" s="363"/>
      <c r="O103" s="363"/>
      <c r="P103" s="363"/>
      <c r="Q103" s="364"/>
    </row>
    <row r="104" spans="1:23" ht="27" customHeight="1" x14ac:dyDescent="0.25">
      <c r="B104" s="267" t="s">
        <v>169</v>
      </c>
      <c r="C104" s="53" t="s">
        <v>626</v>
      </c>
      <c r="D104" s="51"/>
      <c r="E104" s="248"/>
      <c r="F104" s="248"/>
      <c r="G104" s="248"/>
      <c r="H104" s="305"/>
      <c r="I104" s="333" t="str">
        <f t="shared" si="7"/>
        <v/>
      </c>
      <c r="J104" s="332"/>
      <c r="K104" s="362"/>
      <c r="L104" s="363"/>
      <c r="M104" s="363"/>
      <c r="N104" s="363"/>
      <c r="O104" s="363"/>
      <c r="P104" s="363"/>
      <c r="Q104" s="364"/>
    </row>
    <row r="105" spans="1:23" ht="27" customHeight="1" x14ac:dyDescent="0.25">
      <c r="B105" s="267" t="s">
        <v>170</v>
      </c>
      <c r="C105" s="53" t="s">
        <v>36</v>
      </c>
      <c r="D105" s="51"/>
      <c r="E105" s="248"/>
      <c r="F105" s="248"/>
      <c r="G105" s="248"/>
      <c r="H105" s="305"/>
      <c r="I105" s="333" t="str">
        <f t="shared" si="7"/>
        <v/>
      </c>
      <c r="J105" s="332"/>
      <c r="K105" s="365"/>
      <c r="L105" s="318"/>
      <c r="M105" s="318"/>
      <c r="N105" s="318"/>
      <c r="O105" s="318"/>
      <c r="P105" s="318"/>
      <c r="Q105" s="366"/>
    </row>
    <row r="106" spans="1:23" ht="27" customHeight="1" x14ac:dyDescent="0.25">
      <c r="B106" s="267" t="s">
        <v>171</v>
      </c>
      <c r="C106" s="53" t="s">
        <v>37</v>
      </c>
      <c r="D106" s="51"/>
      <c r="E106" s="248"/>
      <c r="F106" s="248"/>
      <c r="G106" s="248"/>
      <c r="H106" s="305"/>
      <c r="I106" s="333" t="str">
        <f t="shared" si="7"/>
        <v/>
      </c>
      <c r="J106" s="332"/>
      <c r="K106" s="271"/>
      <c r="L106" s="57"/>
      <c r="M106" s="57"/>
      <c r="N106" s="57"/>
      <c r="O106" s="57"/>
      <c r="P106" s="57"/>
      <c r="Q106" s="270"/>
      <c r="U106" s="255" t="s">
        <v>446</v>
      </c>
    </row>
    <row r="107" spans="1:23" ht="27" customHeight="1" x14ac:dyDescent="0.25">
      <c r="B107" s="267" t="s">
        <v>172</v>
      </c>
      <c r="C107" s="53" t="s">
        <v>38</v>
      </c>
      <c r="D107" s="51"/>
      <c r="E107" s="248"/>
      <c r="F107" s="248"/>
      <c r="G107" s="248"/>
      <c r="H107" s="305"/>
      <c r="I107" s="333" t="str">
        <f t="shared" si="7"/>
        <v/>
      </c>
      <c r="J107" s="332"/>
      <c r="K107" s="447" t="s">
        <v>533</v>
      </c>
      <c r="L107" s="448"/>
      <c r="M107" s="448"/>
      <c r="N107" s="448"/>
      <c r="O107" s="448"/>
      <c r="P107" s="448"/>
      <c r="Q107" s="322"/>
      <c r="U107" s="177" t="s">
        <v>396</v>
      </c>
    </row>
    <row r="108" spans="1:23" ht="27" customHeight="1" x14ac:dyDescent="0.25">
      <c r="B108" s="267" t="s">
        <v>173</v>
      </c>
      <c r="C108" s="61" t="s">
        <v>39</v>
      </c>
      <c r="D108" s="243"/>
      <c r="E108" s="248"/>
      <c r="F108" s="248"/>
      <c r="G108" s="248"/>
      <c r="H108" s="305"/>
      <c r="I108" s="333" t="str">
        <f t="shared" si="7"/>
        <v/>
      </c>
      <c r="J108" s="332"/>
      <c r="K108" s="312" t="s">
        <v>92</v>
      </c>
      <c r="L108" s="328"/>
      <c r="M108" s="328"/>
      <c r="N108" s="328"/>
      <c r="O108" s="325">
        <v>0</v>
      </c>
      <c r="P108" s="321"/>
      <c r="Q108" s="322"/>
      <c r="U108" s="254">
        <f>IF(U101=D188,COUNTIF(D102:G108,"&gt;0")+COUNTIF(D102:G108,"x"),COUNTIF(H102:H108,"&gt;0"))</f>
        <v>0</v>
      </c>
    </row>
    <row r="109" spans="1:23" ht="27" customHeight="1" x14ac:dyDescent="0.25">
      <c r="C109" s="72"/>
      <c r="D109" s="73" t="s">
        <v>465</v>
      </c>
      <c r="E109" s="297">
        <f>SUM(E102:E108)</f>
        <v>0</v>
      </c>
      <c r="F109" s="297">
        <f>SUM(F102:F108)</f>
        <v>0</v>
      </c>
      <c r="G109" s="297">
        <f>SUM(G102:G108)</f>
        <v>0</v>
      </c>
      <c r="H109" s="66"/>
      <c r="J109" s="36"/>
      <c r="K109" s="312" t="s">
        <v>93</v>
      </c>
      <c r="L109" s="328"/>
      <c r="M109" s="328"/>
      <c r="N109" s="328"/>
      <c r="O109" s="449">
        <v>1</v>
      </c>
      <c r="P109" s="321"/>
      <c r="Q109" s="322"/>
      <c r="T109" s="69" t="s">
        <v>198</v>
      </c>
      <c r="U109" s="36"/>
    </row>
    <row r="110" spans="1:23" ht="27" customHeight="1" x14ac:dyDescent="0.25">
      <c r="C110" s="72"/>
      <c r="D110" s="73" t="s">
        <v>91</v>
      </c>
      <c r="E110" s="417">
        <f>IF(U101=$D$188,ROUND(E109+ROUND(F109/7,4)+ROUND(G109/30,4),4),ROUND(H109/30,4))</f>
        <v>0</v>
      </c>
      <c r="F110" s="418"/>
      <c r="G110" s="418"/>
      <c r="H110" s="306"/>
      <c r="K110" s="312" t="s">
        <v>445</v>
      </c>
      <c r="L110" s="436"/>
      <c r="M110" s="436"/>
      <c r="N110" s="436"/>
      <c r="O110" s="435">
        <v>2</v>
      </c>
      <c r="P110" s="379"/>
      <c r="Q110" s="322"/>
      <c r="T110" s="58" t="s">
        <v>195</v>
      </c>
    </row>
    <row r="111" spans="1:23" ht="27" customHeight="1" x14ac:dyDescent="0.25">
      <c r="B111" s="402" t="s">
        <v>395</v>
      </c>
      <c r="C111" s="403"/>
      <c r="D111" s="404"/>
      <c r="E111" s="422">
        <f>IF(AND((E110)&gt;=1,(E110)&lt;=3),O109)+
IF(AND((E110)&gt;3,(E110)&lt;=8),O110)+
IF((E110)&gt;8,O111)</f>
        <v>0</v>
      </c>
      <c r="F111" s="423"/>
      <c r="G111" s="423"/>
      <c r="H111" s="307"/>
      <c r="K111" s="312" t="s">
        <v>94</v>
      </c>
      <c r="L111" s="328"/>
      <c r="M111" s="328"/>
      <c r="N111" s="328"/>
      <c r="O111" s="336">
        <v>3</v>
      </c>
      <c r="P111" s="321"/>
      <c r="Q111" s="322"/>
      <c r="T111" s="58" t="s">
        <v>194</v>
      </c>
    </row>
    <row r="112" spans="1:23" ht="7.2" customHeight="1" x14ac:dyDescent="0.25">
      <c r="D112" s="62"/>
      <c r="E112" s="76"/>
      <c r="F112" s="77"/>
      <c r="G112" s="77"/>
      <c r="K112" s="271"/>
      <c r="L112" s="57"/>
      <c r="M112" s="57"/>
      <c r="N112" s="57"/>
      <c r="O112" s="57"/>
      <c r="P112" s="57"/>
      <c r="Q112" s="270"/>
      <c r="T112" s="41" t="s">
        <v>447</v>
      </c>
    </row>
    <row r="113" spans="2:22" ht="7.2" customHeight="1" x14ac:dyDescent="0.25">
      <c r="C113" s="174"/>
      <c r="D113" s="174"/>
      <c r="E113" s="174"/>
      <c r="F113" s="174"/>
      <c r="G113" s="174"/>
      <c r="H113" s="174"/>
      <c r="K113" s="271"/>
      <c r="L113" s="57"/>
      <c r="M113" s="57"/>
      <c r="N113" s="57"/>
      <c r="O113" s="57"/>
      <c r="P113" s="57"/>
      <c r="Q113" s="270"/>
    </row>
    <row r="114" spans="2:22" ht="7.2" customHeight="1" x14ac:dyDescent="0.25">
      <c r="B114" s="79"/>
      <c r="C114" s="72"/>
      <c r="D114" s="72"/>
      <c r="E114" s="72"/>
      <c r="F114" s="72"/>
      <c r="G114" s="172"/>
      <c r="H114" s="78"/>
      <c r="K114" s="271"/>
      <c r="L114" s="57"/>
      <c r="M114" s="57"/>
      <c r="N114" s="57"/>
      <c r="O114" s="57"/>
      <c r="P114" s="57"/>
      <c r="Q114" s="270"/>
      <c r="T114" s="69" t="s">
        <v>452</v>
      </c>
    </row>
    <row r="115" spans="2:22" ht="34.950000000000003" customHeight="1" x14ac:dyDescent="0.25">
      <c r="E115" s="70" t="s">
        <v>595</v>
      </c>
      <c r="F115" s="70"/>
      <c r="G115" s="70"/>
      <c r="H115" s="308"/>
      <c r="K115" s="271"/>
      <c r="L115" s="57"/>
      <c r="M115" s="57"/>
      <c r="N115" s="57"/>
      <c r="O115" s="57"/>
      <c r="P115" s="57"/>
      <c r="Q115" s="270"/>
      <c r="T115" s="58" t="s">
        <v>453</v>
      </c>
      <c r="U115" s="239" t="s">
        <v>433</v>
      </c>
    </row>
    <row r="116" spans="2:22" ht="30.45" customHeight="1" thickBot="1" x14ac:dyDescent="0.3">
      <c r="B116" s="46" t="s">
        <v>88</v>
      </c>
      <c r="C116" s="46" t="s">
        <v>33</v>
      </c>
      <c r="D116" s="46" t="s">
        <v>387</v>
      </c>
      <c r="E116" s="303" t="s">
        <v>77</v>
      </c>
      <c r="F116" s="303" t="s">
        <v>78</v>
      </c>
      <c r="G116" s="303" t="s">
        <v>79</v>
      </c>
      <c r="H116" s="308"/>
      <c r="K116" s="330" t="s">
        <v>608</v>
      </c>
      <c r="L116" s="321"/>
      <c r="M116" s="321"/>
      <c r="N116" s="321"/>
      <c r="O116" s="321"/>
      <c r="P116" s="321"/>
      <c r="Q116" s="322"/>
      <c r="T116" s="58" t="s">
        <v>454</v>
      </c>
      <c r="U116" s="235" t="s">
        <v>123</v>
      </c>
    </row>
    <row r="117" spans="2:22" ht="27" customHeight="1" x14ac:dyDescent="0.25">
      <c r="B117" s="111" t="s">
        <v>174</v>
      </c>
      <c r="C117" s="80" t="s">
        <v>40</v>
      </c>
      <c r="D117" s="230"/>
      <c r="E117" s="249"/>
      <c r="F117" s="249"/>
      <c r="G117" s="249"/>
      <c r="H117" s="308"/>
      <c r="I117" s="333" t="str">
        <f>IF(COUNTA(D117:G117)&gt;=2,"Bitte nur eine Ausprägung auswählen","")</f>
        <v/>
      </c>
      <c r="J117" s="332"/>
      <c r="K117" s="489"/>
      <c r="L117" s="321"/>
      <c r="M117" s="321"/>
      <c r="N117" s="321"/>
      <c r="O117" s="321"/>
      <c r="P117" s="321"/>
      <c r="Q117" s="322"/>
      <c r="T117" s="58" t="s">
        <v>448</v>
      </c>
    </row>
    <row r="118" spans="2:22" ht="27" customHeight="1" x14ac:dyDescent="0.25">
      <c r="B118" s="110" t="s">
        <v>175</v>
      </c>
      <c r="C118" s="50" t="s">
        <v>41</v>
      </c>
      <c r="D118" s="230"/>
      <c r="E118" s="249"/>
      <c r="F118" s="249"/>
      <c r="G118" s="249"/>
      <c r="H118" s="308"/>
      <c r="I118" s="333" t="str">
        <f>IF(COUNTA(D118:G118)&gt;=2,"Bitte nur eine Ausprägung auswählen","")</f>
        <v/>
      </c>
      <c r="J118" s="332"/>
      <c r="K118" s="271"/>
      <c r="L118" s="57"/>
      <c r="M118" s="57"/>
      <c r="N118" s="57"/>
      <c r="O118" s="57"/>
      <c r="P118" s="57"/>
      <c r="Q118" s="270"/>
      <c r="T118" s="58" t="s">
        <v>449</v>
      </c>
    </row>
    <row r="119" spans="2:22" ht="40.200000000000003" customHeight="1" x14ac:dyDescent="0.25">
      <c r="B119" s="267" t="s">
        <v>176</v>
      </c>
      <c r="C119" s="53" t="s">
        <v>90</v>
      </c>
      <c r="D119" s="230"/>
      <c r="E119" s="249"/>
      <c r="F119" s="249"/>
      <c r="G119" s="249"/>
      <c r="H119" s="308"/>
      <c r="I119" s="333" t="str">
        <f>IF(COUNTA(D119:G119)&gt;=2,"Bitte nur eine Ausprägung auswählen","")</f>
        <v/>
      </c>
      <c r="J119" s="332"/>
      <c r="K119" s="490" t="s">
        <v>534</v>
      </c>
      <c r="L119" s="491"/>
      <c r="M119" s="491"/>
      <c r="N119" s="491"/>
      <c r="O119" s="491"/>
      <c r="P119" s="491"/>
      <c r="Q119" s="322"/>
      <c r="T119" s="58" t="s">
        <v>455</v>
      </c>
      <c r="U119" s="183"/>
    </row>
    <row r="120" spans="2:22" ht="28.2" customHeight="1" x14ac:dyDescent="0.25">
      <c r="B120" s="267" t="s">
        <v>177</v>
      </c>
      <c r="C120" s="53" t="s">
        <v>627</v>
      </c>
      <c r="D120" s="244"/>
      <c r="E120" s="249"/>
      <c r="F120" s="249"/>
      <c r="G120" s="249"/>
      <c r="H120" s="308"/>
      <c r="I120" s="333" t="str">
        <f>IF(COUNTA(D120:G120)&gt;=2,"Bitte nur eine Ausprägung auswählen","")</f>
        <v/>
      </c>
      <c r="J120" s="332"/>
      <c r="K120" s="312" t="s">
        <v>95</v>
      </c>
      <c r="L120" s="313"/>
      <c r="M120" s="313"/>
      <c r="N120" s="313"/>
      <c r="O120" s="325">
        <v>0</v>
      </c>
      <c r="P120" s="321"/>
      <c r="Q120" s="322"/>
      <c r="T120" s="58" t="s">
        <v>450</v>
      </c>
      <c r="U120" s="177" t="s">
        <v>397</v>
      </c>
    </row>
    <row r="121" spans="2:22" ht="27" customHeight="1" x14ac:dyDescent="0.25">
      <c r="D121" s="73" t="s">
        <v>465</v>
      </c>
      <c r="E121" s="250">
        <f>SUM(E117:E120)</f>
        <v>0</v>
      </c>
      <c r="F121" s="250">
        <f>SUM(F117:F120)</f>
        <v>0</v>
      </c>
      <c r="G121" s="250">
        <f>SUM(G117:G120)</f>
        <v>0</v>
      </c>
      <c r="H121" s="66"/>
      <c r="K121" s="312" t="s">
        <v>96</v>
      </c>
      <c r="L121" s="313"/>
      <c r="M121" s="313"/>
      <c r="N121" s="313"/>
      <c r="O121" s="449">
        <v>1</v>
      </c>
      <c r="P121" s="321"/>
      <c r="Q121" s="322"/>
      <c r="T121" s="58" t="s">
        <v>451</v>
      </c>
      <c r="U121" s="181">
        <f>IF(U116=$D$188,COUNTIF(D117:G120,"&gt;0")+COUNTIF(D117:G120,"x"),COUNTIF(H117:H120,"&gt;0"))</f>
        <v>0</v>
      </c>
      <c r="V121" s="42"/>
    </row>
    <row r="122" spans="2:22" ht="27" customHeight="1" x14ac:dyDescent="0.25">
      <c r="D122" s="73" t="s">
        <v>91</v>
      </c>
      <c r="E122" s="417">
        <f>IF(U116=$D$188,ROUND(E121+ROUND(F121/7,4)+ROUND(G121/30,4),4),ROUND(H121/30,4))</f>
        <v>0</v>
      </c>
      <c r="F122" s="418"/>
      <c r="G122" s="418"/>
      <c r="H122" s="306"/>
      <c r="K122" s="312" t="s">
        <v>97</v>
      </c>
      <c r="L122" s="313"/>
      <c r="M122" s="313"/>
      <c r="N122" s="313"/>
      <c r="O122" s="435">
        <v>2</v>
      </c>
      <c r="P122" s="379"/>
      <c r="Q122" s="322"/>
      <c r="T122" s="69" t="s">
        <v>200</v>
      </c>
    </row>
    <row r="123" spans="2:22" ht="27" customHeight="1" x14ac:dyDescent="0.25">
      <c r="B123" s="402" t="s">
        <v>598</v>
      </c>
      <c r="C123" s="403"/>
      <c r="D123" s="404"/>
      <c r="E123" s="385">
        <f>IF(AND((E122)&gt;=1,(E122)&lt;=2),O122,
IF((E122)&gt;2,O123,
IF(AND((E122*7)&gt;=1,(E122*7)&lt;7),O121,0)))</f>
        <v>0</v>
      </c>
      <c r="F123" s="405"/>
      <c r="G123" s="405"/>
      <c r="H123" s="60"/>
      <c r="K123" s="312" t="s">
        <v>98</v>
      </c>
      <c r="L123" s="313"/>
      <c r="M123" s="313"/>
      <c r="N123" s="313"/>
      <c r="O123" s="336">
        <v>3</v>
      </c>
      <c r="P123" s="321"/>
      <c r="Q123" s="322"/>
      <c r="T123" s="58" t="s">
        <v>463</v>
      </c>
      <c r="U123" s="239" t="s">
        <v>433</v>
      </c>
    </row>
    <row r="124" spans="2:22" ht="22.8" customHeight="1" x14ac:dyDescent="0.25">
      <c r="B124" s="75"/>
      <c r="D124" s="62"/>
      <c r="E124" s="81"/>
      <c r="F124" s="82"/>
      <c r="G124" s="82"/>
      <c r="K124" s="271"/>
      <c r="L124" s="57"/>
      <c r="M124" s="57"/>
      <c r="N124" s="57"/>
      <c r="O124" s="57"/>
      <c r="P124" s="57"/>
      <c r="Q124" s="270"/>
      <c r="T124" s="58" t="s">
        <v>199</v>
      </c>
      <c r="U124" s="235" t="s">
        <v>123</v>
      </c>
    </row>
    <row r="125" spans="2:22" ht="16.95" hidden="1" customHeight="1" x14ac:dyDescent="0.25">
      <c r="B125" s="383"/>
      <c r="C125" s="384"/>
      <c r="D125" s="384"/>
      <c r="E125" s="384"/>
      <c r="F125" s="384"/>
      <c r="G125" s="384"/>
      <c r="H125" s="108"/>
      <c r="K125" s="271"/>
      <c r="L125" s="57"/>
      <c r="M125" s="57"/>
      <c r="N125" s="57"/>
      <c r="O125" s="57"/>
      <c r="P125" s="57"/>
      <c r="Q125" s="270"/>
    </row>
    <row r="126" spans="2:22" ht="16.95" hidden="1" customHeight="1" x14ac:dyDescent="0.25">
      <c r="B126" s="79"/>
      <c r="C126" s="78"/>
      <c r="D126" s="78"/>
      <c r="E126" s="78"/>
      <c r="F126" s="78"/>
      <c r="G126" s="172"/>
      <c r="H126" s="78"/>
      <c r="K126" s="271"/>
      <c r="L126" s="57"/>
      <c r="M126" s="57"/>
      <c r="N126" s="57"/>
      <c r="O126" s="57"/>
      <c r="P126" s="57"/>
      <c r="Q126" s="270"/>
    </row>
    <row r="127" spans="2:22" s="83" customFormat="1" ht="26.4" customHeight="1" x14ac:dyDescent="0.25">
      <c r="B127" s="40"/>
      <c r="C127" s="35"/>
      <c r="D127" s="36"/>
      <c r="E127" s="70" t="s">
        <v>596</v>
      </c>
      <c r="F127" s="70"/>
      <c r="G127" s="70"/>
      <c r="H127" s="191"/>
      <c r="K127" s="323" t="s">
        <v>456</v>
      </c>
      <c r="L127" s="324"/>
      <c r="M127" s="324"/>
      <c r="N127" s="324"/>
      <c r="O127" s="324"/>
      <c r="P127" s="324"/>
      <c r="Q127" s="322"/>
      <c r="R127" s="36"/>
      <c r="T127" s="84"/>
      <c r="U127" s="184"/>
    </row>
    <row r="128" spans="2:22" s="83" customFormat="1" ht="30" customHeight="1" x14ac:dyDescent="0.25">
      <c r="B128" s="46" t="s">
        <v>88</v>
      </c>
      <c r="C128" s="46" t="s">
        <v>99</v>
      </c>
      <c r="D128" s="46" t="s">
        <v>387</v>
      </c>
      <c r="E128" s="303" t="s">
        <v>77</v>
      </c>
      <c r="F128" s="303" t="s">
        <v>78</v>
      </c>
      <c r="G128" s="303" t="s">
        <v>79</v>
      </c>
      <c r="H128" s="191"/>
      <c r="K128" s="312" t="s">
        <v>461</v>
      </c>
      <c r="L128" s="313"/>
      <c r="M128" s="313"/>
      <c r="N128" s="313"/>
      <c r="O128" s="325">
        <v>0</v>
      </c>
      <c r="P128" s="321"/>
      <c r="Q128" s="322"/>
      <c r="R128" s="36"/>
      <c r="T128" s="84"/>
      <c r="U128" s="177" t="s">
        <v>398</v>
      </c>
    </row>
    <row r="129" spans="2:23" s="83" customFormat="1" ht="28.2" customHeight="1" x14ac:dyDescent="0.25">
      <c r="B129" s="267" t="s">
        <v>178</v>
      </c>
      <c r="C129" s="237" t="s">
        <v>430</v>
      </c>
      <c r="D129" s="235"/>
      <c r="E129" s="248"/>
      <c r="F129" s="248"/>
      <c r="G129" s="248"/>
      <c r="H129" s="305"/>
      <c r="I129" s="333" t="str">
        <f>IF(COUNTA(D129:G129)&gt;=2,"Bitte nur eine Ausprägung auswählen","")</f>
        <v/>
      </c>
      <c r="J129" s="332"/>
      <c r="K129" s="312" t="s">
        <v>599</v>
      </c>
      <c r="L129" s="313"/>
      <c r="M129" s="313"/>
      <c r="N129" s="313"/>
      <c r="O129" s="327">
        <v>2</v>
      </c>
      <c r="P129" s="328"/>
      <c r="Q129" s="322"/>
      <c r="R129" s="36"/>
      <c r="T129" s="84"/>
      <c r="U129" s="181">
        <f>IF(U124=$D$188,COUNTIF(D129:G129,"&gt;0")+COUNTIF(D129:G129,"x"),COUNTIF(H129,"&gt;0"))</f>
        <v>0</v>
      </c>
      <c r="W129" s="36"/>
    </row>
    <row r="130" spans="2:23" ht="27" customHeight="1" x14ac:dyDescent="0.25">
      <c r="B130" s="402" t="s">
        <v>394</v>
      </c>
      <c r="C130" s="403"/>
      <c r="D130" s="404"/>
      <c r="E130" s="385" t="str">
        <f>IF($U$124=$D$188,
IF(E129&gt;=1,O131,
IF(F129&gt;=1,O130*F129,
IF(G129&gt;=1,O129*G129,""))),
IF(H129&gt;=30,O131,IF(H129&gt;=4.3,O130,IF(H129&gt;=1,O129,""))))</f>
        <v/>
      </c>
      <c r="F130" s="405"/>
      <c r="G130" s="405"/>
      <c r="H130" s="60"/>
      <c r="K130" s="312" t="s">
        <v>600</v>
      </c>
      <c r="L130" s="313"/>
      <c r="M130" s="313"/>
      <c r="N130" s="313"/>
      <c r="O130" s="329">
        <v>8.6</v>
      </c>
      <c r="P130" s="321"/>
      <c r="Q130" s="322"/>
      <c r="T130" s="41" t="s">
        <v>462</v>
      </c>
      <c r="V130" s="42"/>
    </row>
    <row r="131" spans="2:23" ht="27.6" customHeight="1" x14ac:dyDescent="0.25">
      <c r="B131" s="75"/>
      <c r="D131" s="62"/>
      <c r="E131" s="81"/>
      <c r="F131" s="82"/>
      <c r="G131" s="82"/>
      <c r="K131" s="312" t="s">
        <v>460</v>
      </c>
      <c r="L131" s="313"/>
      <c r="M131" s="313"/>
      <c r="N131" s="313"/>
      <c r="O131" s="336">
        <v>60</v>
      </c>
      <c r="P131" s="321"/>
      <c r="Q131" s="322"/>
      <c r="U131" s="239" t="s">
        <v>433</v>
      </c>
    </row>
    <row r="132" spans="2:23" ht="9" customHeight="1" x14ac:dyDescent="0.25">
      <c r="B132" s="383"/>
      <c r="C132" s="384"/>
      <c r="D132" s="384"/>
      <c r="E132" s="384"/>
      <c r="F132" s="384"/>
      <c r="G132" s="384"/>
      <c r="H132" s="78"/>
      <c r="K132" s="271"/>
      <c r="L132" s="57"/>
      <c r="M132" s="57"/>
      <c r="N132" s="57"/>
      <c r="O132" s="57"/>
      <c r="P132" s="57"/>
      <c r="Q132" s="270"/>
      <c r="T132" s="69"/>
      <c r="U132" s="235" t="s">
        <v>123</v>
      </c>
    </row>
    <row r="133" spans="2:23" ht="12" hidden="1" customHeight="1" x14ac:dyDescent="0.25">
      <c r="B133" s="400"/>
      <c r="C133" s="401"/>
      <c r="D133" s="401"/>
      <c r="E133" s="401"/>
      <c r="F133" s="401"/>
      <c r="G133" s="401"/>
      <c r="J133" s="85"/>
      <c r="K133" s="271"/>
      <c r="L133" s="57"/>
      <c r="M133" s="57"/>
      <c r="N133" s="57"/>
      <c r="O133" s="57"/>
      <c r="P133" s="57"/>
      <c r="Q133" s="270"/>
      <c r="T133" s="58" t="s">
        <v>196</v>
      </c>
    </row>
    <row r="134" spans="2:23" s="57" customFormat="1" ht="13.2" hidden="1" customHeight="1" x14ac:dyDescent="0.25">
      <c r="B134" s="86"/>
      <c r="C134" s="87"/>
      <c r="D134" s="88"/>
      <c r="E134" s="88"/>
      <c r="F134" s="88"/>
      <c r="G134" s="88"/>
      <c r="J134" s="89"/>
      <c r="K134" s="271"/>
      <c r="Q134" s="270"/>
      <c r="T134" s="58" t="s">
        <v>197</v>
      </c>
      <c r="U134" s="185"/>
    </row>
    <row r="135" spans="2:23" s="83" customFormat="1" ht="31.8" customHeight="1" x14ac:dyDescent="0.25">
      <c r="B135" s="40"/>
      <c r="C135" s="35"/>
      <c r="D135" s="36"/>
      <c r="F135" s="70" t="s">
        <v>597</v>
      </c>
      <c r="G135" s="70"/>
      <c r="H135" s="191"/>
      <c r="J135" s="38"/>
      <c r="K135" s="323" t="s">
        <v>457</v>
      </c>
      <c r="L135" s="324"/>
      <c r="M135" s="324"/>
      <c r="N135" s="324"/>
      <c r="O135" s="324"/>
      <c r="P135" s="324"/>
      <c r="Q135" s="322"/>
      <c r="R135" s="179"/>
      <c r="T135" s="84"/>
      <c r="U135" s="184"/>
    </row>
    <row r="136" spans="2:23" s="83" customFormat="1" ht="30" customHeight="1" x14ac:dyDescent="0.25">
      <c r="B136" s="46" t="s">
        <v>88</v>
      </c>
      <c r="C136" s="71" t="s">
        <v>99</v>
      </c>
      <c r="D136" s="389" t="s">
        <v>469</v>
      </c>
      <c r="E136" s="388" t="s">
        <v>74</v>
      </c>
      <c r="F136" s="303" t="s">
        <v>78</v>
      </c>
      <c r="G136" s="303" t="s">
        <v>79</v>
      </c>
      <c r="H136" s="191"/>
      <c r="K136" s="312" t="s">
        <v>461</v>
      </c>
      <c r="L136" s="313"/>
      <c r="M136" s="313"/>
      <c r="N136" s="313"/>
      <c r="O136" s="325">
        <v>0</v>
      </c>
      <c r="P136" s="321"/>
      <c r="Q136" s="322"/>
      <c r="R136" s="191"/>
      <c r="T136" s="41" t="s">
        <v>462</v>
      </c>
      <c r="U136" s="177" t="s">
        <v>399</v>
      </c>
    </row>
    <row r="137" spans="2:23" ht="26.7" customHeight="1" x14ac:dyDescent="0.25">
      <c r="B137" s="267" t="s">
        <v>179</v>
      </c>
      <c r="C137" s="245" t="s">
        <v>43</v>
      </c>
      <c r="D137" s="406"/>
      <c r="E137" s="407"/>
      <c r="F137" s="248"/>
      <c r="G137" s="248"/>
      <c r="H137" s="305"/>
      <c r="I137" s="333" t="str">
        <f>IF(COUNTA(D137:G137)&gt;=2,"Bitte nur eine Ausprägung auswählen","")</f>
        <v/>
      </c>
      <c r="J137" s="332"/>
      <c r="K137" s="312" t="s">
        <v>599</v>
      </c>
      <c r="L137" s="313"/>
      <c r="M137" s="313"/>
      <c r="N137" s="313"/>
      <c r="O137" s="326">
        <v>1</v>
      </c>
      <c r="P137" s="321"/>
      <c r="Q137" s="322"/>
      <c r="R137" s="57"/>
      <c r="U137" s="181">
        <f>IF(U132=$D$188,COUNTIF(D137:G137,"&gt;0")+COUNTIF(D137:G137,"x"),COUNTIF(H137,"&gt;0"))</f>
        <v>0</v>
      </c>
      <c r="V137" s="42"/>
      <c r="W137" s="57"/>
    </row>
    <row r="138" spans="2:23" ht="27" customHeight="1" x14ac:dyDescent="0.25">
      <c r="C138" s="72"/>
      <c r="D138" s="90"/>
      <c r="E138" s="64" t="s">
        <v>392</v>
      </c>
      <c r="F138" s="385" t="str">
        <f>IF($U$132=$D$188,
IF(F137&gt;=1,O138*F137,
IF(G137&gt;=1,O137*G137,"")),
IF(H137&gt;=4.3,O138,IF(H137&gt;=1,O137,"")))</f>
        <v/>
      </c>
      <c r="G138" s="386"/>
      <c r="H138" s="60"/>
      <c r="K138" s="312" t="s">
        <v>600</v>
      </c>
      <c r="L138" s="313"/>
      <c r="M138" s="313"/>
      <c r="N138" s="313"/>
      <c r="O138" s="329">
        <v>4.3</v>
      </c>
      <c r="P138" s="321"/>
      <c r="Q138" s="322"/>
      <c r="R138" s="57"/>
      <c r="T138" s="69"/>
      <c r="U138" s="239" t="s">
        <v>433</v>
      </c>
      <c r="W138" s="57"/>
    </row>
    <row r="139" spans="2:23" ht="9" customHeight="1" x14ac:dyDescent="0.25">
      <c r="B139" s="38"/>
      <c r="C139" s="38"/>
      <c r="D139" s="38"/>
      <c r="E139" s="38"/>
      <c r="F139" s="38"/>
      <c r="G139" s="38"/>
      <c r="H139" s="38"/>
      <c r="K139" s="271"/>
      <c r="L139" s="57"/>
      <c r="M139" s="57"/>
      <c r="N139" s="57"/>
      <c r="O139" s="57"/>
      <c r="P139" s="57"/>
      <c r="Q139" s="270"/>
      <c r="U139" s="235" t="s">
        <v>123</v>
      </c>
    </row>
    <row r="140" spans="2:23" ht="9" hidden="1" customHeight="1" x14ac:dyDescent="0.25">
      <c r="B140" s="383"/>
      <c r="C140" s="384"/>
      <c r="D140" s="384"/>
      <c r="E140" s="384"/>
      <c r="F140" s="384"/>
      <c r="G140" s="384"/>
      <c r="J140" s="85"/>
      <c r="K140" s="271"/>
      <c r="L140" s="57"/>
      <c r="M140" s="57"/>
      <c r="N140" s="57"/>
      <c r="O140" s="57"/>
      <c r="P140" s="57"/>
      <c r="Q140" s="270"/>
      <c r="T140" s="41"/>
    </row>
    <row r="141" spans="2:23" ht="9" hidden="1" customHeight="1" x14ac:dyDescent="0.25">
      <c r="B141" s="400"/>
      <c r="C141" s="401"/>
      <c r="D141" s="401"/>
      <c r="E141" s="401"/>
      <c r="F141" s="401"/>
      <c r="G141" s="401"/>
      <c r="H141" s="78"/>
      <c r="K141" s="271"/>
      <c r="L141" s="57"/>
      <c r="M141" s="57"/>
      <c r="N141" s="57"/>
      <c r="O141" s="57"/>
      <c r="P141" s="57"/>
      <c r="Q141" s="270"/>
      <c r="T141" s="41"/>
    </row>
    <row r="142" spans="2:23" ht="9" customHeight="1" x14ac:dyDescent="0.25">
      <c r="B142" s="38"/>
      <c r="C142" s="38"/>
      <c r="D142" s="38"/>
      <c r="E142" s="38"/>
      <c r="F142" s="38"/>
      <c r="G142" s="43"/>
      <c r="H142" s="38"/>
      <c r="K142" s="271"/>
      <c r="L142" s="57"/>
      <c r="M142" s="57"/>
      <c r="N142" s="57"/>
      <c r="O142" s="57"/>
      <c r="P142" s="57"/>
      <c r="Q142" s="270"/>
      <c r="T142" s="41"/>
    </row>
    <row r="143" spans="2:23" s="83" customFormat="1" ht="54.6" customHeight="1" x14ac:dyDescent="0.25">
      <c r="B143" s="40"/>
      <c r="C143" s="35"/>
      <c r="D143" s="36"/>
      <c r="F143" s="70" t="s">
        <v>595</v>
      </c>
      <c r="G143" s="70"/>
      <c r="H143" s="191"/>
      <c r="J143" s="38"/>
      <c r="K143" s="320" t="s">
        <v>609</v>
      </c>
      <c r="L143" s="321"/>
      <c r="M143" s="321"/>
      <c r="N143" s="321"/>
      <c r="O143" s="321"/>
      <c r="P143" s="321"/>
      <c r="Q143" s="322"/>
      <c r="R143" s="36"/>
      <c r="T143" s="91"/>
      <c r="U143" s="184"/>
    </row>
    <row r="144" spans="2:23" s="83" customFormat="1" ht="26.4" customHeight="1" x14ac:dyDescent="0.25">
      <c r="B144" s="46" t="s">
        <v>88</v>
      </c>
      <c r="C144" s="71" t="s">
        <v>99</v>
      </c>
      <c r="D144" s="389" t="s">
        <v>469</v>
      </c>
      <c r="E144" s="388" t="s">
        <v>74</v>
      </c>
      <c r="F144" s="303" t="s">
        <v>78</v>
      </c>
      <c r="G144" s="303" t="s">
        <v>79</v>
      </c>
      <c r="H144" s="191"/>
      <c r="K144" s="271"/>
      <c r="L144" s="57"/>
      <c r="M144" s="57"/>
      <c r="N144" s="57"/>
      <c r="O144" s="57"/>
      <c r="P144" s="57"/>
      <c r="Q144" s="274"/>
      <c r="R144" s="36"/>
      <c r="T144" s="41"/>
      <c r="U144" s="177" t="s">
        <v>400</v>
      </c>
    </row>
    <row r="145" spans="2:23" ht="42" customHeight="1" x14ac:dyDescent="0.25">
      <c r="B145" s="267" t="s">
        <v>180</v>
      </c>
      <c r="C145" s="237" t="s">
        <v>628</v>
      </c>
      <c r="D145" s="406"/>
      <c r="E145" s="407"/>
      <c r="F145" s="248"/>
      <c r="G145" s="248"/>
      <c r="H145" s="305"/>
      <c r="I145" s="333" t="str">
        <f>IF(COUNTA(D145:G145)&gt;=2,"Bitte nur eine Ausprägung auswählen","")</f>
        <v/>
      </c>
      <c r="J145" s="332"/>
      <c r="K145" s="323" t="s">
        <v>458</v>
      </c>
      <c r="L145" s="324"/>
      <c r="M145" s="324"/>
      <c r="N145" s="324"/>
      <c r="O145" s="324"/>
      <c r="P145" s="324"/>
      <c r="Q145" s="322"/>
      <c r="T145" s="41" t="s">
        <v>462</v>
      </c>
      <c r="U145" s="181">
        <f>IF(U139=$D$188,COUNTIF(D145:G145,"&gt;0")+COUNTIF(D145:G145,"x"),COUNTIF(H145,"&gt;0"))</f>
        <v>0</v>
      </c>
      <c r="V145" s="42"/>
    </row>
    <row r="146" spans="2:23" ht="27" customHeight="1" x14ac:dyDescent="0.25">
      <c r="D146" s="92"/>
      <c r="E146" s="64" t="s">
        <v>393</v>
      </c>
      <c r="F146" s="385" t="str">
        <f>IF($U$139=$D$188,
IF(F145&gt;=1,O148*F145,
IF(G145&gt;=1,O147*G145,"")),
IF(H145&gt;=4.3,O148,IF(H145&gt;=1,O147,"")))</f>
        <v/>
      </c>
      <c r="G146" s="386"/>
      <c r="H146" s="60"/>
      <c r="K146" s="312" t="s">
        <v>461</v>
      </c>
      <c r="L146" s="313"/>
      <c r="M146" s="313"/>
      <c r="N146" s="313"/>
      <c r="O146" s="325">
        <v>0</v>
      </c>
      <c r="P146" s="321"/>
      <c r="Q146" s="322"/>
      <c r="T146" s="69"/>
    </row>
    <row r="147" spans="2:23" ht="27" customHeight="1" x14ac:dyDescent="0.25">
      <c r="B147" s="38"/>
      <c r="C147" s="38"/>
      <c r="D147" s="38"/>
      <c r="E147" s="38"/>
      <c r="F147" s="38"/>
      <c r="G147" s="38"/>
      <c r="H147" s="38"/>
      <c r="K147" s="312" t="s">
        <v>599</v>
      </c>
      <c r="L147" s="313"/>
      <c r="M147" s="313"/>
      <c r="N147" s="313"/>
      <c r="O147" s="326">
        <v>1</v>
      </c>
      <c r="P147" s="321"/>
      <c r="Q147" s="322"/>
      <c r="T147" s="41"/>
    </row>
    <row r="148" spans="2:23" ht="25.8" customHeight="1" x14ac:dyDescent="0.25">
      <c r="B148" s="383"/>
      <c r="C148" s="384"/>
      <c r="D148" s="384"/>
      <c r="E148" s="384"/>
      <c r="F148" s="384"/>
      <c r="G148" s="384"/>
      <c r="J148" s="85"/>
      <c r="K148" s="312" t="s">
        <v>600</v>
      </c>
      <c r="L148" s="313"/>
      <c r="M148" s="313"/>
      <c r="N148" s="313"/>
      <c r="O148" s="329">
        <v>4.3</v>
      </c>
      <c r="P148" s="321"/>
      <c r="Q148" s="322"/>
      <c r="T148" s="41"/>
    </row>
    <row r="149" spans="2:23" ht="7.95" customHeight="1" x14ac:dyDescent="0.25">
      <c r="B149" s="400"/>
      <c r="C149" s="401"/>
      <c r="D149" s="401"/>
      <c r="E149" s="401"/>
      <c r="F149" s="401"/>
      <c r="G149" s="401"/>
      <c r="H149" s="78"/>
      <c r="K149" s="271"/>
      <c r="L149" s="57"/>
      <c r="M149" s="57"/>
      <c r="N149" s="57"/>
      <c r="O149" s="57"/>
      <c r="P149" s="57"/>
      <c r="Q149" s="270"/>
      <c r="T149" s="41"/>
    </row>
    <row r="150" spans="2:23" ht="13.8" customHeight="1" x14ac:dyDescent="0.25">
      <c r="B150" s="38"/>
      <c r="C150" s="38"/>
      <c r="D150" s="38"/>
      <c r="E150" s="38"/>
      <c r="F150" s="38"/>
      <c r="G150" s="43"/>
      <c r="H150" s="38"/>
      <c r="K150" s="271"/>
      <c r="L150" s="57"/>
      <c r="M150" s="57"/>
      <c r="N150" s="57"/>
      <c r="O150" s="57"/>
      <c r="P150" s="57"/>
      <c r="Q150" s="274"/>
      <c r="R150" s="83"/>
      <c r="T150" s="41"/>
      <c r="U150" s="239" t="s">
        <v>433</v>
      </c>
      <c r="W150" s="83"/>
    </row>
    <row r="151" spans="2:23" s="83" customFormat="1" ht="55.2" customHeight="1" x14ac:dyDescent="0.25">
      <c r="B151" s="40"/>
      <c r="C151" s="35"/>
      <c r="D151" s="36"/>
      <c r="F151" s="70" t="s">
        <v>597</v>
      </c>
      <c r="G151" s="70"/>
      <c r="H151" s="191"/>
      <c r="J151" s="38"/>
      <c r="K151" s="330" t="s">
        <v>610</v>
      </c>
      <c r="L151" s="321"/>
      <c r="M151" s="321"/>
      <c r="N151" s="321"/>
      <c r="O151" s="321"/>
      <c r="P151" s="321"/>
      <c r="Q151" s="322"/>
      <c r="R151" s="178"/>
      <c r="T151" s="58"/>
      <c r="U151" s="235" t="s">
        <v>123</v>
      </c>
    </row>
    <row r="152" spans="2:23" s="83" customFormat="1" ht="24" customHeight="1" x14ac:dyDescent="0.25">
      <c r="B152" s="46" t="s">
        <v>88</v>
      </c>
      <c r="C152" s="71" t="s">
        <v>99</v>
      </c>
      <c r="D152" s="389" t="s">
        <v>469</v>
      </c>
      <c r="E152" s="388" t="s">
        <v>74</v>
      </c>
      <c r="F152" s="303" t="s">
        <v>78</v>
      </c>
      <c r="G152" s="303" t="s">
        <v>79</v>
      </c>
      <c r="H152" s="191"/>
      <c r="K152" s="275"/>
      <c r="L152" s="191"/>
      <c r="M152" s="191"/>
      <c r="N152" s="191"/>
      <c r="O152" s="191"/>
      <c r="P152" s="191"/>
      <c r="Q152" s="274"/>
      <c r="R152" s="178"/>
      <c r="T152" s="41" t="s">
        <v>462</v>
      </c>
      <c r="U152" s="177" t="s">
        <v>401</v>
      </c>
    </row>
    <row r="153" spans="2:23" s="83" customFormat="1" ht="31.8" customHeight="1" x14ac:dyDescent="0.25">
      <c r="B153" s="430" t="s">
        <v>181</v>
      </c>
      <c r="C153" s="421" t="s">
        <v>431</v>
      </c>
      <c r="D153" s="395"/>
      <c r="E153" s="396"/>
      <c r="F153" s="398"/>
      <c r="G153" s="398"/>
      <c r="H153" s="419"/>
      <c r="I153" s="333" t="str">
        <f>IF(COUNTA(D153:G153)&gt;=2,"Bitte nur eine Ausprägung auswählen","")</f>
        <v/>
      </c>
      <c r="J153" s="332"/>
      <c r="K153" s="323" t="s">
        <v>459</v>
      </c>
      <c r="L153" s="324"/>
      <c r="M153" s="324"/>
      <c r="N153" s="324"/>
      <c r="O153" s="324"/>
      <c r="P153" s="324"/>
      <c r="Q153" s="322"/>
      <c r="R153" s="36"/>
      <c r="T153" s="41"/>
      <c r="U153" s="181">
        <f>IF(U151=$D$188,COUNTIF(D153:G153,"&gt;0")+COUNTIF(D153:G153,"x"),COUNTIF(H153,"&gt;0"))</f>
        <v>0</v>
      </c>
      <c r="V153" s="42"/>
      <c r="W153" s="36"/>
    </row>
    <row r="154" spans="2:23" ht="25.95" customHeight="1" x14ac:dyDescent="0.25">
      <c r="B154" s="431"/>
      <c r="C154" s="321"/>
      <c r="D154" s="397"/>
      <c r="E154" s="397"/>
      <c r="F154" s="399"/>
      <c r="G154" s="399"/>
      <c r="H154" s="420"/>
      <c r="J154" s="36"/>
      <c r="K154" s="317" t="s">
        <v>461</v>
      </c>
      <c r="L154" s="318"/>
      <c r="M154" s="318"/>
      <c r="N154" s="319"/>
      <c r="O154" s="325">
        <v>0</v>
      </c>
      <c r="P154" s="474"/>
      <c r="Q154" s="322"/>
      <c r="T154" s="41"/>
    </row>
    <row r="155" spans="2:23" ht="25.95" customHeight="1" x14ac:dyDescent="0.25">
      <c r="D155" s="92"/>
      <c r="E155" s="64" t="s">
        <v>388</v>
      </c>
      <c r="F155" s="385" t="str">
        <f>IF($U$151=$D$188,
IF(F153&gt;=1,O156*F153,
IF(G153&gt;=1,O155*G153,"")),
IF(H153&gt;=4.3,O156,IF(H153&gt;=1,O155,"")))</f>
        <v/>
      </c>
      <c r="G155" s="386"/>
      <c r="H155" s="60"/>
      <c r="J155" s="36"/>
      <c r="K155" s="314" t="s">
        <v>599</v>
      </c>
      <c r="L155" s="315"/>
      <c r="M155" s="315"/>
      <c r="N155" s="316"/>
      <c r="O155" s="327">
        <v>2</v>
      </c>
      <c r="P155" s="474"/>
      <c r="Q155" s="322"/>
      <c r="T155" s="69"/>
      <c r="U155" s="182"/>
    </row>
    <row r="156" spans="2:23" ht="25.95" customHeight="1" x14ac:dyDescent="0.25">
      <c r="B156" s="38"/>
      <c r="C156" s="38"/>
      <c r="D156" s="38"/>
      <c r="E156" s="38"/>
      <c r="F156" s="38"/>
      <c r="G156" s="38"/>
      <c r="H156" s="38"/>
      <c r="J156" s="36"/>
      <c r="K156" s="314" t="s">
        <v>600</v>
      </c>
      <c r="L156" s="315"/>
      <c r="M156" s="315"/>
      <c r="N156" s="316"/>
      <c r="O156" s="329">
        <v>8.6</v>
      </c>
      <c r="P156" s="474"/>
      <c r="Q156" s="322"/>
      <c r="T156" s="41"/>
    </row>
    <row r="157" spans="2:23" ht="15.6" customHeight="1" x14ac:dyDescent="0.25">
      <c r="B157" s="383"/>
      <c r="C157" s="384"/>
      <c r="D157" s="384"/>
      <c r="E157" s="384"/>
      <c r="F157" s="384"/>
      <c r="G157" s="384"/>
      <c r="J157" s="36"/>
      <c r="K157" s="271"/>
      <c r="L157" s="57"/>
      <c r="M157" s="57"/>
      <c r="N157" s="57"/>
      <c r="O157" s="57"/>
      <c r="P157" s="57"/>
      <c r="Q157" s="270"/>
      <c r="T157" s="41"/>
    </row>
    <row r="158" spans="2:23" ht="19.95" customHeight="1" x14ac:dyDescent="0.25">
      <c r="B158" s="400"/>
      <c r="C158" s="401"/>
      <c r="D158" s="401"/>
      <c r="E158" s="401"/>
      <c r="F158" s="401"/>
      <c r="G158" s="401"/>
      <c r="H158" s="78"/>
      <c r="J158" s="36"/>
      <c r="K158" s="478" t="s">
        <v>391</v>
      </c>
      <c r="L158" s="479"/>
      <c r="M158" s="479"/>
      <c r="N158" s="479"/>
      <c r="O158" s="479"/>
      <c r="P158" s="479"/>
      <c r="Q158" s="361"/>
      <c r="T158" s="41"/>
    </row>
    <row r="159" spans="2:23" ht="19.95" customHeight="1" x14ac:dyDescent="0.25">
      <c r="G159" s="73" t="s">
        <v>389</v>
      </c>
      <c r="H159" s="78"/>
      <c r="J159" s="36"/>
      <c r="K159" s="276">
        <v>0</v>
      </c>
      <c r="L159" s="484">
        <v>4.3</v>
      </c>
      <c r="M159" s="485"/>
      <c r="N159" s="316"/>
      <c r="O159" s="325">
        <v>0</v>
      </c>
      <c r="P159" s="474"/>
      <c r="Q159" s="480"/>
      <c r="T159" s="69"/>
    </row>
    <row r="160" spans="2:23" ht="19.95" customHeight="1" x14ac:dyDescent="0.25">
      <c r="F160" s="59" t="s">
        <v>470</v>
      </c>
      <c r="G160" s="95">
        <f>SUM(E130,F138,F146,F155)</f>
        <v>0</v>
      </c>
      <c r="H160" s="78"/>
      <c r="J160" s="36"/>
      <c r="K160" s="276">
        <v>4.3</v>
      </c>
      <c r="L160" s="484">
        <v>8.6</v>
      </c>
      <c r="M160" s="485"/>
      <c r="N160" s="316"/>
      <c r="O160" s="481">
        <v>1</v>
      </c>
      <c r="P160" s="474"/>
      <c r="Q160" s="480"/>
      <c r="T160" s="41"/>
    </row>
    <row r="161" spans="2:22" ht="19.95" customHeight="1" x14ac:dyDescent="0.25">
      <c r="F161" s="59" t="s">
        <v>390</v>
      </c>
      <c r="G161" s="95">
        <f>VLOOKUP(G160,K159:O163,5)</f>
        <v>0</v>
      </c>
      <c r="H161" s="78"/>
      <c r="J161" s="36"/>
      <c r="K161" s="276">
        <v>8.6</v>
      </c>
      <c r="L161" s="484">
        <v>12.9</v>
      </c>
      <c r="M161" s="485"/>
      <c r="N161" s="316"/>
      <c r="O161" s="482">
        <v>2</v>
      </c>
      <c r="P161" s="474"/>
      <c r="Q161" s="480"/>
      <c r="T161" s="41"/>
    </row>
    <row r="162" spans="2:22" ht="19.95" customHeight="1" x14ac:dyDescent="0.25">
      <c r="H162" s="78"/>
      <c r="J162" s="36"/>
      <c r="K162" s="277">
        <v>12.9</v>
      </c>
      <c r="L162" s="486">
        <v>60</v>
      </c>
      <c r="M162" s="487"/>
      <c r="N162" s="488"/>
      <c r="O162" s="482">
        <v>3</v>
      </c>
      <c r="P162" s="474"/>
      <c r="Q162" s="480"/>
      <c r="T162" s="41"/>
      <c r="U162" s="186"/>
      <c r="V162" s="78"/>
    </row>
    <row r="163" spans="2:22" ht="19.95" customHeight="1" x14ac:dyDescent="0.25">
      <c r="B163" s="79"/>
      <c r="C163" s="78"/>
      <c r="D163" s="78"/>
      <c r="E163" s="78"/>
      <c r="F163" s="78"/>
      <c r="G163" s="78"/>
      <c r="H163" s="78"/>
      <c r="K163" s="276">
        <v>60</v>
      </c>
      <c r="L163" s="484" t="s">
        <v>100</v>
      </c>
      <c r="M163" s="315"/>
      <c r="N163" s="316"/>
      <c r="O163" s="482">
        <v>6</v>
      </c>
      <c r="P163" s="474"/>
      <c r="Q163" s="480"/>
      <c r="T163" s="41"/>
    </row>
    <row r="164" spans="2:22" ht="4.8" customHeight="1" x14ac:dyDescent="0.25">
      <c r="B164" s="36"/>
      <c r="C164" s="36"/>
      <c r="H164" s="43"/>
      <c r="I164" s="57"/>
      <c r="K164" s="271"/>
      <c r="L164" s="57"/>
      <c r="M164" s="57"/>
      <c r="N164" s="57"/>
      <c r="O164" s="57"/>
      <c r="P164" s="57"/>
      <c r="Q164" s="270"/>
      <c r="T164" s="41"/>
    </row>
    <row r="165" spans="2:22" ht="40.200000000000003" customHeight="1" x14ac:dyDescent="0.25">
      <c r="B165" s="373" t="s">
        <v>7</v>
      </c>
      <c r="C165" s="373" t="s">
        <v>89</v>
      </c>
      <c r="D165" s="96" t="s">
        <v>432</v>
      </c>
      <c r="E165" s="96" t="s">
        <v>5</v>
      </c>
      <c r="F165" s="96" t="s">
        <v>6</v>
      </c>
      <c r="G165" s="96" t="s">
        <v>426</v>
      </c>
      <c r="H165" s="373" t="s">
        <v>9</v>
      </c>
      <c r="J165" s="36"/>
      <c r="K165" s="271"/>
      <c r="L165" s="57"/>
      <c r="M165" s="57"/>
      <c r="N165" s="57"/>
      <c r="O165" s="57"/>
      <c r="P165" s="57"/>
      <c r="Q165" s="270"/>
      <c r="T165" s="41"/>
    </row>
    <row r="166" spans="2:22" ht="43.95" customHeight="1" x14ac:dyDescent="0.25">
      <c r="B166" s="374"/>
      <c r="C166" s="374"/>
      <c r="D166" s="47">
        <v>0</v>
      </c>
      <c r="E166" s="48">
        <v>1</v>
      </c>
      <c r="F166" s="49">
        <v>2</v>
      </c>
      <c r="G166" s="49">
        <v>3</v>
      </c>
      <c r="H166" s="374"/>
      <c r="J166" s="36"/>
      <c r="K166" s="320" t="s">
        <v>611</v>
      </c>
      <c r="L166" s="321"/>
      <c r="M166" s="321"/>
      <c r="N166" s="321"/>
      <c r="O166" s="321"/>
      <c r="P166" s="321"/>
      <c r="Q166" s="322"/>
      <c r="T166" s="41"/>
      <c r="U166" s="177" t="s">
        <v>402</v>
      </c>
      <c r="V166" s="42"/>
    </row>
    <row r="167" spans="2:22" ht="55.95" customHeight="1" x14ac:dyDescent="0.25">
      <c r="B167" s="267" t="s">
        <v>182</v>
      </c>
      <c r="C167" s="61" t="s">
        <v>45</v>
      </c>
      <c r="D167" s="54"/>
      <c r="E167" s="54"/>
      <c r="F167" s="54"/>
      <c r="G167" s="54"/>
      <c r="H167" s="385" t="str">
        <f>IFERROR(LOOKUP("x",D167:G167,$D$166:$G$166),"")</f>
        <v/>
      </c>
      <c r="I167" s="333" t="str">
        <f>IF(COUNTA(D167:G167)&gt;=2,"Bitte nur eine Ausprägung auswählen","")</f>
        <v/>
      </c>
      <c r="J167" s="332"/>
      <c r="K167" s="271"/>
      <c r="L167" s="57"/>
      <c r="M167" s="57"/>
      <c r="N167" s="57"/>
      <c r="O167" s="57"/>
      <c r="P167" s="57"/>
      <c r="Q167" s="270"/>
      <c r="T167" s="58"/>
      <c r="U167" s="181">
        <f>COUNTIF(D167:G167,"x")</f>
        <v>0</v>
      </c>
    </row>
    <row r="168" spans="2:22" ht="27" customHeight="1" x14ac:dyDescent="0.25">
      <c r="B168" s="93"/>
      <c r="C168" s="94"/>
      <c r="D168" s="88"/>
      <c r="E168" s="66"/>
      <c r="F168" s="66"/>
      <c r="G168" s="64" t="s">
        <v>202</v>
      </c>
      <c r="H168" s="405"/>
      <c r="J168" s="36"/>
      <c r="K168" s="271"/>
      <c r="L168" s="57"/>
      <c r="M168" s="57"/>
      <c r="N168" s="57"/>
      <c r="O168" s="57"/>
      <c r="P168" s="57"/>
      <c r="Q168" s="270"/>
      <c r="T168" s="41"/>
    </row>
    <row r="169" spans="2:22" ht="15.6" customHeight="1" x14ac:dyDescent="0.25">
      <c r="C169" s="94"/>
      <c r="D169" s="88"/>
      <c r="E169" s="66"/>
      <c r="F169" s="66"/>
      <c r="G169" s="64"/>
      <c r="H169" s="97"/>
      <c r="J169" s="36"/>
      <c r="K169" s="278" t="s">
        <v>584</v>
      </c>
      <c r="L169" s="57"/>
      <c r="M169" s="57"/>
      <c r="N169" s="57"/>
      <c r="O169" s="57"/>
      <c r="P169" s="57"/>
      <c r="Q169" s="270"/>
      <c r="T169" s="41"/>
    </row>
    <row r="170" spans="2:22" ht="17.7" hidden="1" customHeight="1" x14ac:dyDescent="0.25">
      <c r="C170" s="94"/>
      <c r="D170" s="88"/>
      <c r="E170" s="66"/>
      <c r="F170" s="66"/>
      <c r="G170" s="64"/>
      <c r="H170" s="97"/>
      <c r="K170" s="271"/>
      <c r="L170" s="57"/>
      <c r="M170" s="57"/>
      <c r="N170" s="57"/>
      <c r="O170" s="57"/>
      <c r="P170" s="57"/>
      <c r="Q170" s="270"/>
      <c r="T170" s="41"/>
    </row>
    <row r="171" spans="2:22" ht="7.2" customHeight="1" x14ac:dyDescent="0.25">
      <c r="B171" s="93"/>
      <c r="C171" s="94"/>
      <c r="D171" s="88"/>
      <c r="E171" s="66"/>
      <c r="F171" s="66"/>
      <c r="G171" s="64"/>
      <c r="H171" s="97"/>
      <c r="K171" s="271"/>
      <c r="L171" s="57"/>
      <c r="M171" s="57"/>
      <c r="N171" s="57"/>
      <c r="O171" s="57"/>
      <c r="P171" s="57"/>
      <c r="Q171" s="270"/>
      <c r="T171" s="41"/>
    </row>
    <row r="172" spans="2:22" ht="26.4" customHeight="1" x14ac:dyDescent="0.25">
      <c r="B172" s="380" t="s">
        <v>590</v>
      </c>
      <c r="C172" s="381"/>
      <c r="D172" s="381"/>
      <c r="E172" s="381"/>
      <c r="F172" s="381"/>
      <c r="G172" s="382"/>
      <c r="H172" s="98">
        <f>SUM(E111,E123,G161,H167)</f>
        <v>0</v>
      </c>
      <c r="K172" s="483" t="str">
        <f>IF(SUM(U108,U121,U129,U137,U145,U153,U167)=0,"0 von 16",SUM(U108,U121,U129,U137,U145,U153,U167))</f>
        <v>0 von 16</v>
      </c>
      <c r="L172" s="315"/>
      <c r="M172" s="315"/>
      <c r="N172" s="315"/>
      <c r="O172" s="315"/>
      <c r="P172" s="315"/>
      <c r="Q172" s="353"/>
      <c r="T172" s="58"/>
      <c r="U172" s="175">
        <v>16</v>
      </c>
    </row>
    <row r="173" spans="2:22" ht="31.2" customHeight="1" x14ac:dyDescent="0.25">
      <c r="G173" s="59"/>
      <c r="K173" s="271"/>
      <c r="L173" s="57"/>
      <c r="M173" s="57"/>
      <c r="N173" s="57"/>
      <c r="O173" s="57"/>
      <c r="P173" s="57"/>
      <c r="Q173" s="270"/>
      <c r="T173" s="41"/>
    </row>
    <row r="174" spans="2:22" ht="22.95" customHeight="1" x14ac:dyDescent="0.25">
      <c r="K174" s="271"/>
      <c r="L174" s="57"/>
      <c r="M174" s="57"/>
      <c r="N174" s="57"/>
      <c r="O174" s="57"/>
      <c r="P174" s="57"/>
      <c r="Q174" s="270"/>
      <c r="T174" s="41"/>
    </row>
    <row r="175" spans="2:22" ht="21.45" customHeight="1" x14ac:dyDescent="0.25">
      <c r="K175" s="271"/>
      <c r="L175" s="57"/>
      <c r="M175" s="57"/>
      <c r="N175" s="57"/>
      <c r="O175" s="57"/>
      <c r="P175" s="57"/>
      <c r="Q175" s="270"/>
      <c r="T175" s="41"/>
    </row>
    <row r="176" spans="2:22" ht="15.6" x14ac:dyDescent="0.3">
      <c r="B176" s="45" t="s">
        <v>580</v>
      </c>
      <c r="K176" s="271"/>
      <c r="L176" s="57"/>
      <c r="M176" s="57"/>
      <c r="N176" s="57"/>
      <c r="O176" s="57"/>
      <c r="P176" s="57"/>
      <c r="Q176" s="270"/>
      <c r="T176" s="41"/>
    </row>
    <row r="177" spans="1:21" ht="28.95" customHeight="1" x14ac:dyDescent="0.25">
      <c r="B177" s="146" t="s">
        <v>333</v>
      </c>
      <c r="C177" s="147" t="s">
        <v>332</v>
      </c>
      <c r="H177" s="302" t="s">
        <v>618</v>
      </c>
      <c r="K177" s="271"/>
      <c r="L177" s="57"/>
      <c r="M177" s="57"/>
      <c r="N177" s="57"/>
      <c r="O177" s="57"/>
      <c r="P177" s="57"/>
      <c r="Q177" s="270"/>
      <c r="T177" s="41"/>
    </row>
    <row r="178" spans="1:21" ht="31.95" customHeight="1" x14ac:dyDescent="0.25">
      <c r="B178" s="373" t="s">
        <v>88</v>
      </c>
      <c r="C178" s="373" t="s">
        <v>8</v>
      </c>
      <c r="D178" s="96" t="s">
        <v>0</v>
      </c>
      <c r="E178" s="96" t="s">
        <v>5</v>
      </c>
      <c r="F178" s="96" t="s">
        <v>6</v>
      </c>
      <c r="G178" s="96" t="s">
        <v>426</v>
      </c>
      <c r="H178" s="373" t="s">
        <v>9</v>
      </c>
      <c r="K178" s="314" t="s">
        <v>68</v>
      </c>
      <c r="L178" s="357"/>
      <c r="M178" s="357"/>
      <c r="N178" s="357"/>
      <c r="O178" s="357"/>
      <c r="P178" s="357"/>
      <c r="Q178" s="358"/>
      <c r="T178" s="41"/>
    </row>
    <row r="179" spans="1:21" ht="18" customHeight="1" x14ac:dyDescent="0.25">
      <c r="B179" s="374"/>
      <c r="C179" s="374"/>
      <c r="D179" s="47">
        <v>0</v>
      </c>
      <c r="E179" s="48">
        <v>1</v>
      </c>
      <c r="F179" s="49">
        <v>2</v>
      </c>
      <c r="G179" s="49">
        <v>3</v>
      </c>
      <c r="H179" s="374"/>
      <c r="K179" s="271"/>
      <c r="L179" s="57"/>
      <c r="M179" s="57"/>
      <c r="N179" s="57"/>
      <c r="O179" s="57"/>
      <c r="P179" s="57"/>
      <c r="Q179" s="270"/>
      <c r="T179" s="41"/>
    </row>
    <row r="180" spans="1:21" ht="42" customHeight="1" x14ac:dyDescent="0.25">
      <c r="B180" s="189" t="s">
        <v>183</v>
      </c>
      <c r="C180" s="61" t="s">
        <v>46</v>
      </c>
      <c r="D180" s="235"/>
      <c r="E180" s="54"/>
      <c r="F180" s="304"/>
      <c r="G180" s="54"/>
      <c r="H180" s="52" t="str">
        <f>IFERROR(LOOKUP("x",D180:G180,$D$179:$G$179),"")</f>
        <v/>
      </c>
      <c r="I180" s="331" t="str">
        <f t="shared" ref="I180:I185" si="8">IF(COUNTA(D180:G180)&gt;=2,"Bitte nur eine Ausprägung auswählen","")</f>
        <v/>
      </c>
      <c r="J180" s="332"/>
      <c r="K180" s="271"/>
      <c r="L180" s="57"/>
      <c r="M180" s="57"/>
      <c r="N180" s="57"/>
      <c r="O180" s="57"/>
      <c r="P180" s="57"/>
      <c r="Q180" s="270"/>
      <c r="T180" s="41"/>
    </row>
    <row r="181" spans="1:21" ht="28.2" customHeight="1" x14ac:dyDescent="0.25">
      <c r="B181" s="189" t="s">
        <v>184</v>
      </c>
      <c r="C181" s="61" t="s">
        <v>47</v>
      </c>
      <c r="D181" s="235"/>
      <c r="E181" s="304"/>
      <c r="F181" s="304"/>
      <c r="G181" s="54"/>
      <c r="H181" s="52" t="str">
        <f t="shared" ref="H181:H183" si="9">IFERROR(LOOKUP("x",D181:G181,$D$179:$G$179),"")</f>
        <v/>
      </c>
      <c r="I181" s="331" t="str">
        <f t="shared" si="8"/>
        <v/>
      </c>
      <c r="J181" s="332"/>
      <c r="K181" s="271"/>
      <c r="L181" s="57"/>
      <c r="M181" s="57"/>
      <c r="N181" s="57"/>
      <c r="O181" s="57"/>
      <c r="P181" s="57"/>
      <c r="Q181" s="270"/>
      <c r="T181" s="41"/>
    </row>
    <row r="182" spans="1:21" ht="28.2" customHeight="1" x14ac:dyDescent="0.25">
      <c r="B182" s="189" t="s">
        <v>185</v>
      </c>
      <c r="C182" s="61" t="s">
        <v>83</v>
      </c>
      <c r="D182" s="235"/>
      <c r="E182" s="304"/>
      <c r="F182" s="304"/>
      <c r="G182" s="54"/>
      <c r="H182" s="52" t="str">
        <f>IFERROR(LOOKUP("x",D182:G182,$D$179:$G$179),"")</f>
        <v/>
      </c>
      <c r="I182" s="331" t="str">
        <f t="shared" si="8"/>
        <v/>
      </c>
      <c r="J182" s="332"/>
      <c r="K182" s="271"/>
      <c r="L182" s="57"/>
      <c r="M182" s="57"/>
      <c r="N182" s="57"/>
      <c r="O182" s="57"/>
      <c r="P182" s="57"/>
      <c r="Q182" s="270"/>
      <c r="T182" s="41"/>
    </row>
    <row r="183" spans="1:21" ht="28.2" customHeight="1" x14ac:dyDescent="0.25">
      <c r="B183" s="189" t="s">
        <v>186</v>
      </c>
      <c r="C183" s="61" t="s">
        <v>48</v>
      </c>
      <c r="D183" s="235"/>
      <c r="E183" s="304"/>
      <c r="F183" s="304"/>
      <c r="G183" s="54"/>
      <c r="H183" s="52" t="str">
        <f t="shared" si="9"/>
        <v/>
      </c>
      <c r="I183" s="331" t="str">
        <f t="shared" si="8"/>
        <v/>
      </c>
      <c r="J183" s="332"/>
      <c r="K183" s="271"/>
      <c r="L183" s="57"/>
      <c r="M183" s="57"/>
      <c r="N183" s="57"/>
      <c r="O183" s="57"/>
      <c r="P183" s="57"/>
      <c r="Q183" s="270"/>
      <c r="T183" s="41"/>
    </row>
    <row r="184" spans="1:21" ht="28.2" customHeight="1" x14ac:dyDescent="0.25">
      <c r="B184" s="189" t="s">
        <v>187</v>
      </c>
      <c r="C184" s="61" t="s">
        <v>49</v>
      </c>
      <c r="D184" s="235"/>
      <c r="E184" s="304"/>
      <c r="F184" s="304"/>
      <c r="G184" s="54"/>
      <c r="H184" s="52" t="str">
        <f>IFERROR(LOOKUP("x",D184:G184,$D$179:$G$179),"")</f>
        <v/>
      </c>
      <c r="I184" s="331" t="str">
        <f t="shared" si="8"/>
        <v/>
      </c>
      <c r="J184" s="332"/>
      <c r="K184" s="278"/>
      <c r="L184" s="57"/>
      <c r="M184" s="57"/>
      <c r="N184" s="57"/>
      <c r="O184" s="57"/>
      <c r="P184" s="57"/>
      <c r="Q184" s="270"/>
      <c r="T184" s="41"/>
    </row>
    <row r="185" spans="1:21" ht="39.450000000000003" customHeight="1" x14ac:dyDescent="0.25">
      <c r="A185" s="242"/>
      <c r="B185" s="238" t="s">
        <v>188</v>
      </c>
      <c r="C185" s="61" t="s">
        <v>443</v>
      </c>
      <c r="D185" s="235"/>
      <c r="E185" s="304"/>
      <c r="F185" s="304"/>
      <c r="G185" s="235"/>
      <c r="H185" s="251" t="str">
        <f>IFERROR(LOOKUP("x",D185:G185,$D$179:$G$179),"")</f>
        <v/>
      </c>
      <c r="I185" s="331" t="str">
        <f t="shared" si="8"/>
        <v/>
      </c>
      <c r="J185" s="332"/>
      <c r="K185" s="278" t="s">
        <v>585</v>
      </c>
      <c r="L185" s="57"/>
      <c r="M185" s="57"/>
      <c r="N185" s="57"/>
      <c r="O185" s="57"/>
      <c r="P185" s="57"/>
      <c r="Q185" s="270"/>
      <c r="T185" s="41"/>
    </row>
    <row r="186" spans="1:21" ht="28.2" customHeight="1" x14ac:dyDescent="0.25">
      <c r="B186" s="390" t="s">
        <v>591</v>
      </c>
      <c r="C186" s="391"/>
      <c r="D186" s="391"/>
      <c r="E186" s="391"/>
      <c r="F186" s="391"/>
      <c r="G186" s="392"/>
      <c r="H186" s="56">
        <f>SUM(H180:H185)</f>
        <v>0</v>
      </c>
      <c r="K186" s="475" t="str">
        <f>IF(COUNTIF(D180:G185,"x")=0,"0 von 6",COUNTIF(D180:G185,"x"))</f>
        <v>0 von 6</v>
      </c>
      <c r="L186" s="315"/>
      <c r="M186" s="315"/>
      <c r="N186" s="315"/>
      <c r="O186" s="315"/>
      <c r="P186" s="315"/>
      <c r="Q186" s="353"/>
      <c r="T186" s="58"/>
      <c r="U186" s="175">
        <v>6</v>
      </c>
    </row>
    <row r="187" spans="1:21" x14ac:dyDescent="0.25">
      <c r="K187" s="271"/>
      <c r="L187" s="57"/>
      <c r="M187" s="57"/>
      <c r="N187" s="57"/>
      <c r="O187" s="57"/>
      <c r="P187" s="57"/>
      <c r="Q187" s="270"/>
    </row>
    <row r="188" spans="1:21" ht="26.4" hidden="1" x14ac:dyDescent="0.25">
      <c r="B188" s="40" t="s">
        <v>84</v>
      </c>
      <c r="C188" s="35" t="s">
        <v>409</v>
      </c>
      <c r="D188" s="36" t="s">
        <v>123</v>
      </c>
      <c r="K188" s="271"/>
      <c r="L188" s="57"/>
      <c r="M188" s="57"/>
      <c r="N188" s="57"/>
      <c r="O188" s="57"/>
      <c r="P188" s="57"/>
      <c r="Q188" s="270"/>
    </row>
    <row r="189" spans="1:21" x14ac:dyDescent="0.25">
      <c r="K189" s="271"/>
      <c r="L189" s="57"/>
      <c r="M189" s="57"/>
      <c r="N189" s="57"/>
      <c r="O189" s="57"/>
      <c r="P189" s="57"/>
      <c r="Q189" s="270"/>
    </row>
    <row r="190" spans="1:21" x14ac:dyDescent="0.25">
      <c r="G190" s="432"/>
      <c r="H190" s="433"/>
      <c r="K190" s="271"/>
      <c r="L190" s="57"/>
      <c r="M190" s="57"/>
      <c r="N190" s="57"/>
      <c r="O190" s="57"/>
      <c r="P190" s="57"/>
      <c r="Q190" s="270"/>
    </row>
    <row r="191" spans="1:21" x14ac:dyDescent="0.25">
      <c r="K191" s="271"/>
      <c r="L191" s="57"/>
      <c r="M191" s="57"/>
      <c r="N191" s="57"/>
      <c r="O191" s="57"/>
      <c r="P191" s="57"/>
      <c r="Q191" s="270"/>
    </row>
    <row r="192" spans="1:21" x14ac:dyDescent="0.25">
      <c r="K192" s="271"/>
      <c r="L192" s="57"/>
      <c r="M192" s="57"/>
      <c r="N192" s="57"/>
      <c r="O192" s="57"/>
      <c r="P192" s="57"/>
      <c r="Q192" s="270"/>
    </row>
    <row r="193" spans="2:21" x14ac:dyDescent="0.25">
      <c r="K193" s="271"/>
      <c r="L193" s="57"/>
      <c r="M193" s="57"/>
      <c r="N193" s="57"/>
      <c r="O193" s="57"/>
      <c r="P193" s="57"/>
      <c r="Q193" s="270"/>
    </row>
    <row r="194" spans="2:21" x14ac:dyDescent="0.25">
      <c r="K194" s="271"/>
      <c r="L194" s="57"/>
      <c r="M194" s="57"/>
      <c r="N194" s="57"/>
      <c r="O194" s="57"/>
      <c r="P194" s="57"/>
      <c r="Q194" s="270"/>
    </row>
    <row r="195" spans="2:21" x14ac:dyDescent="0.25">
      <c r="K195" s="271"/>
      <c r="L195" s="57"/>
      <c r="M195" s="57"/>
      <c r="N195" s="57"/>
      <c r="O195" s="57"/>
      <c r="P195" s="57"/>
      <c r="Q195" s="270"/>
    </row>
    <row r="196" spans="2:21" x14ac:dyDescent="0.25">
      <c r="K196" s="271"/>
      <c r="L196" s="57"/>
      <c r="M196" s="57"/>
      <c r="N196" s="57"/>
      <c r="O196" s="57"/>
      <c r="P196" s="57"/>
      <c r="Q196" s="270"/>
    </row>
    <row r="197" spans="2:21" x14ac:dyDescent="0.25">
      <c r="K197" s="271"/>
      <c r="L197" s="57"/>
      <c r="M197" s="57"/>
      <c r="N197" s="57"/>
      <c r="O197" s="57"/>
      <c r="P197" s="57"/>
      <c r="Q197" s="270"/>
    </row>
    <row r="198" spans="2:21" x14ac:dyDescent="0.25">
      <c r="K198" s="271"/>
      <c r="L198" s="57"/>
      <c r="M198" s="57"/>
      <c r="N198" s="57"/>
      <c r="O198" s="57"/>
      <c r="P198" s="57"/>
      <c r="Q198" s="270"/>
    </row>
    <row r="199" spans="2:21" x14ac:dyDescent="0.25">
      <c r="K199" s="271"/>
      <c r="L199" s="57"/>
      <c r="M199" s="57"/>
      <c r="N199" s="57"/>
      <c r="O199" s="57"/>
      <c r="P199" s="57"/>
      <c r="Q199" s="270"/>
    </row>
    <row r="200" spans="2:21" x14ac:dyDescent="0.25">
      <c r="K200" s="271"/>
      <c r="L200" s="57"/>
      <c r="M200" s="57"/>
      <c r="N200" s="57"/>
      <c r="O200" s="57"/>
      <c r="P200" s="57"/>
      <c r="Q200" s="270"/>
    </row>
    <row r="201" spans="2:21" ht="24" customHeight="1" x14ac:dyDescent="0.3">
      <c r="B201" s="223" t="str">
        <f>Ergebnis!A1</f>
        <v>Ergebnis</v>
      </c>
      <c r="C201" s="36"/>
      <c r="D201" s="99"/>
      <c r="J201" s="36"/>
      <c r="K201" s="271"/>
      <c r="L201" s="57"/>
      <c r="M201" s="57"/>
      <c r="N201" s="57"/>
      <c r="O201" s="57"/>
      <c r="P201" s="57"/>
      <c r="Q201" s="270"/>
      <c r="U201" s="225">
        <v>64</v>
      </c>
    </row>
    <row r="202" spans="2:21" ht="17.399999999999999" customHeight="1" x14ac:dyDescent="0.25">
      <c r="B202" s="36"/>
      <c r="C202" s="36"/>
      <c r="J202" s="36"/>
      <c r="K202" s="271"/>
      <c r="L202" s="57"/>
      <c r="M202" s="57"/>
      <c r="N202" s="57"/>
      <c r="O202" s="57"/>
      <c r="P202" s="57"/>
      <c r="Q202" s="270"/>
      <c r="U202" s="36"/>
    </row>
    <row r="203" spans="2:21" ht="32.700000000000003" customHeight="1" x14ac:dyDescent="0.25">
      <c r="B203" s="375" t="str">
        <f>Ergebnis!A3</f>
        <v>Module</v>
      </c>
      <c r="C203" s="321"/>
      <c r="D203" s="234" t="str">
        <f>Ergebnis!B3</f>
        <v>Summe der Punkte</v>
      </c>
      <c r="E203" s="215" t="str">
        <f>Ergebnis!C3</f>
        <v>Gewichtung %</v>
      </c>
      <c r="F203" s="215" t="str">
        <f>Ergebnis!D3</f>
        <v>Gewichteter Punktwert</v>
      </c>
      <c r="J203" s="36"/>
      <c r="K203" s="279" t="s">
        <v>474</v>
      </c>
      <c r="L203" s="280"/>
      <c r="M203" s="280"/>
      <c r="N203" s="280"/>
      <c r="O203" s="280"/>
      <c r="P203" s="281"/>
      <c r="Q203" s="282"/>
      <c r="U203" s="36"/>
    </row>
    <row r="204" spans="2:21" ht="40.200000000000003" customHeight="1" x14ac:dyDescent="0.25">
      <c r="B204" s="376" t="str">
        <f>Ergebnis!A4</f>
        <v>1. Mobilität</v>
      </c>
      <c r="C204" s="377"/>
      <c r="D204" s="104">
        <f>Ergebnis!B4</f>
        <v>0</v>
      </c>
      <c r="E204" s="246">
        <f>Ergebnis!C4</f>
        <v>0.1</v>
      </c>
      <c r="F204" s="95">
        <f>Ergebnis!D4</f>
        <v>0</v>
      </c>
      <c r="J204" s="36"/>
      <c r="K204" s="476" t="str">
        <f>IF(SUM($K$17,$K$37,$K$58,$K$95,$K$172,$K$186)=0,"0 von 64",SUM($K$17,$K$37,$K$58,$K$95,$K$172,$K$186))</f>
        <v>0 von 64</v>
      </c>
      <c r="L204" s="477"/>
      <c r="M204" s="477"/>
      <c r="N204" s="477"/>
      <c r="O204" s="477"/>
      <c r="P204" s="477"/>
      <c r="Q204" s="353"/>
      <c r="T204" s="256">
        <f>T212*0.4</f>
        <v>5</v>
      </c>
    </row>
    <row r="205" spans="2:21" ht="40.200000000000003" customHeight="1" x14ac:dyDescent="0.25">
      <c r="B205" s="376" t="str">
        <f>Ergebnis!A5</f>
        <v>2. Kognitive und kommunikative Fähigkeiten</v>
      </c>
      <c r="C205" s="377"/>
      <c r="D205" s="104">
        <f>Ergebnis!B5</f>
        <v>0</v>
      </c>
      <c r="E205" s="428">
        <f>Ergebnis!C5</f>
        <v>0.15</v>
      </c>
      <c r="F205" s="103">
        <f>Ergebnis!D5</f>
        <v>0</v>
      </c>
      <c r="J205" s="36"/>
      <c r="K205" s="334"/>
      <c r="L205" s="335"/>
      <c r="M205" s="335"/>
      <c r="N205" s="335"/>
      <c r="O205" s="335"/>
      <c r="P205" s="335"/>
      <c r="Q205" s="270"/>
      <c r="T205" s="256">
        <f t="shared" ref="T205:T209" si="10">T213*0.4</f>
        <v>5.8000000000000007</v>
      </c>
    </row>
    <row r="206" spans="2:21" ht="40.200000000000003" customHeight="1" x14ac:dyDescent="0.25">
      <c r="B206" s="376" t="str">
        <f>Ergebnis!A6</f>
        <v>3. Verhaltensweisen und
psychische Problemlagen</v>
      </c>
      <c r="C206" s="377"/>
      <c r="D206" s="104">
        <f>Ergebnis!B6</f>
        <v>0</v>
      </c>
      <c r="E206" s="429"/>
      <c r="F206" s="104">
        <f>Ergebnis!D6</f>
        <v>0</v>
      </c>
      <c r="J206" s="36"/>
      <c r="K206" s="271"/>
      <c r="L206" s="57"/>
      <c r="M206" s="57"/>
      <c r="N206" s="57"/>
      <c r="O206" s="57"/>
      <c r="P206" s="57"/>
      <c r="Q206" s="270"/>
      <c r="T206" s="256">
        <f t="shared" si="10"/>
        <v>8.2000000000000011</v>
      </c>
    </row>
    <row r="207" spans="2:21" ht="40.200000000000003" customHeight="1" x14ac:dyDescent="0.25">
      <c r="B207" s="378" t="str">
        <f>Ergebnis!A7</f>
        <v xml:space="preserve">Höchster Wert aus Modul 2 oder Modul 3* </v>
      </c>
      <c r="C207" s="379"/>
      <c r="D207" s="104"/>
      <c r="E207" s="429"/>
      <c r="F207" s="95">
        <f>Ergebnis!D7</f>
        <v>0</v>
      </c>
      <c r="J207" s="36"/>
      <c r="K207" s="271"/>
      <c r="L207" s="57"/>
      <c r="M207" s="57"/>
      <c r="N207" s="57"/>
      <c r="O207" s="57"/>
      <c r="P207" s="57"/>
      <c r="Q207" s="270"/>
      <c r="T207" s="256">
        <f t="shared" si="10"/>
        <v>9</v>
      </c>
    </row>
    <row r="208" spans="2:21" ht="40.200000000000003" customHeight="1" x14ac:dyDescent="0.25">
      <c r="B208" s="376" t="str">
        <f>Ergebnis!A8</f>
        <v>4. Selbstversorgung</v>
      </c>
      <c r="C208" s="377"/>
      <c r="D208" s="104">
        <f>Ergebnis!B8</f>
        <v>0</v>
      </c>
      <c r="E208" s="246">
        <f>Ergebnis!C8</f>
        <v>0.4</v>
      </c>
      <c r="F208" s="95">
        <f>Ergebnis!D8</f>
        <v>0</v>
      </c>
      <c r="J208" s="36"/>
      <c r="K208" s="271"/>
      <c r="L208" s="57"/>
      <c r="M208" s="57"/>
      <c r="N208" s="57"/>
      <c r="O208" s="57"/>
      <c r="P208" s="57"/>
      <c r="Q208" s="270"/>
      <c r="T208" s="256">
        <f t="shared" si="10"/>
        <v>8</v>
      </c>
    </row>
    <row r="209" spans="2:21" ht="53.4" customHeight="1" x14ac:dyDescent="0.25">
      <c r="B209" s="376" t="str">
        <f>Ergebnis!A9</f>
        <v>5. Bewältigung von und selbständiger Umgang mit krankheits- und therapiebedingten Anforderungen und Belastungen</v>
      </c>
      <c r="C209" s="377"/>
      <c r="D209" s="104">
        <f>Ergebnis!B9</f>
        <v>0</v>
      </c>
      <c r="E209" s="246">
        <f>Ergebnis!C9</f>
        <v>0.2</v>
      </c>
      <c r="F209" s="95">
        <f>Ergebnis!D9</f>
        <v>0</v>
      </c>
      <c r="J209" s="260"/>
      <c r="K209" s="283" t="s">
        <v>475</v>
      </c>
      <c r="L209" s="264"/>
      <c r="M209" s="264"/>
      <c r="N209" s="264"/>
      <c r="O209" s="264"/>
      <c r="P209" s="264"/>
      <c r="Q209" s="282"/>
      <c r="T209" s="256">
        <f t="shared" si="10"/>
        <v>4</v>
      </c>
    </row>
    <row r="210" spans="2:21" ht="40.200000000000003" customHeight="1" thickBot="1" x14ac:dyDescent="0.3">
      <c r="B210" s="376" t="str">
        <f>Ergebnis!A10</f>
        <v>6. Gestaltung des Alltagslebens
und soziale Kontakte</v>
      </c>
      <c r="C210" s="377"/>
      <c r="D210" s="104">
        <f>Ergebnis!B10</f>
        <v>0</v>
      </c>
      <c r="E210" s="246">
        <f>Ergebnis!C10</f>
        <v>0.15</v>
      </c>
      <c r="F210" s="105">
        <f>Ergebnis!D10</f>
        <v>0</v>
      </c>
      <c r="K210" s="284">
        <f>IF($F$211&lt;12.5,$F$211,"")</f>
        <v>0</v>
      </c>
      <c r="L210" s="231" t="str">
        <f>IF(AND($F$211&gt;=12.5,$F$211&lt;27),$F$211,"")</f>
        <v/>
      </c>
      <c r="M210" s="231" t="str">
        <f>IF(AND($F$211&gt;=27,$F$211&lt;47.5),$F$211,"")</f>
        <v/>
      </c>
      <c r="N210" s="231" t="str">
        <f>IF(AND($F$211&gt;=47.5,$F$211&lt;70),$F$211,"")</f>
        <v/>
      </c>
      <c r="O210" s="231" t="str">
        <f>IF(AND($F$211&gt;=70,$F$211&lt;90),$F$211,"")</f>
        <v/>
      </c>
      <c r="P210" s="232" t="str">
        <f>IF($F$211&gt;=90,$F$211,"")</f>
        <v/>
      </c>
      <c r="Q210" s="285" t="s">
        <v>473</v>
      </c>
      <c r="U210" s="227" t="s">
        <v>418</v>
      </c>
    </row>
    <row r="211" spans="2:21" ht="40.200000000000003" customHeight="1" x14ac:dyDescent="0.25">
      <c r="B211" s="83"/>
      <c r="C211" s="301"/>
      <c r="E211" s="192" t="str">
        <f>Ergebnis!C11</f>
        <v xml:space="preserve">Gesamtsumme Punktwerte: </v>
      </c>
      <c r="F211" s="247">
        <f>Ergebnis!D11</f>
        <v>0</v>
      </c>
      <c r="K211" s="286" t="s">
        <v>424</v>
      </c>
      <c r="L211" s="263" t="s">
        <v>419</v>
      </c>
      <c r="M211" s="263" t="s">
        <v>421</v>
      </c>
      <c r="N211" s="263" t="s">
        <v>422</v>
      </c>
      <c r="O211" s="263" t="s">
        <v>423</v>
      </c>
      <c r="P211" s="263" t="s">
        <v>420</v>
      </c>
      <c r="Q211" s="285" t="s">
        <v>472</v>
      </c>
      <c r="U211" s="104">
        <v>0</v>
      </c>
    </row>
    <row r="212" spans="2:21" ht="40.200000000000003" customHeight="1" thickBot="1" x14ac:dyDescent="0.3">
      <c r="B212" s="36"/>
      <c r="C212" s="36"/>
      <c r="E212" s="192" t="str">
        <f>Ergebnis!C12</f>
        <v xml:space="preserve">Ergebnis Pflegegrad: </v>
      </c>
      <c r="F212" s="241" t="str">
        <f>Ergebnis!D12</f>
        <v>kein Pflegegrad</v>
      </c>
      <c r="K212" s="290">
        <f>IF(AND($F$211&lt;U212,$F$211&gt;=U211),$F$211-U211,IF($F$211&gt;=U212,U212-U211,0))</f>
        <v>0</v>
      </c>
      <c r="L212" s="291">
        <f>IF(AND($F$211&lt;U213,$F$211&gt;=U212),$F$211-U212,IF($F$211&gt;=U213,U213-U212,0))</f>
        <v>0</v>
      </c>
      <c r="M212" s="292">
        <f>IF(AND($F$211&lt;U214,$F$211&gt;=U213),$F$211-U213,IF($F$211&gt;=U214,U214-U213,0))</f>
        <v>0</v>
      </c>
      <c r="N212" s="293">
        <f>IF(AND($F$211&lt;U215,$F$211&gt;=U214),$F$211-U214,IF($F$211&gt;=U215,U215-U214,0))</f>
        <v>0</v>
      </c>
      <c r="O212" s="294">
        <f>IF(AND($F$211&lt;U216,$F$211&gt;=U215),$F$211-U215,IF($F$211&gt;=U216,U216-U215,0))</f>
        <v>0</v>
      </c>
      <c r="P212" s="295">
        <f>IF(F211&gt;=U216,F211-U216,0)</f>
        <v>0</v>
      </c>
      <c r="Q212" s="296" t="s">
        <v>471</v>
      </c>
      <c r="T212" s="257">
        <v>12.5</v>
      </c>
      <c r="U212" s="74">
        <v>12.5</v>
      </c>
    </row>
    <row r="213" spans="2:21" ht="40.200000000000003" customHeight="1" x14ac:dyDescent="0.25">
      <c r="B213" s="371" t="str">
        <f>Ergebnis!A13</f>
        <v>*Die Punktwerte der Module 2 und 3 werden nicht einzeln mitberechnet; es zählt lediglich der höchste Wert beider Module</v>
      </c>
      <c r="C213" s="372"/>
      <c r="D213" s="372"/>
      <c r="E213" s="372"/>
      <c r="F213" s="372"/>
      <c r="G213" s="216"/>
      <c r="J213" s="36"/>
      <c r="K213"/>
      <c r="L213"/>
      <c r="M213"/>
      <c r="N213"/>
      <c r="O213"/>
      <c r="P213"/>
      <c r="Q213"/>
      <c r="R213"/>
      <c r="T213" s="257">
        <f>U213-U212</f>
        <v>14.5</v>
      </c>
      <c r="U213" s="104">
        <v>27</v>
      </c>
    </row>
    <row r="214" spans="2:21" ht="46.2" customHeight="1" x14ac:dyDescent="0.25">
      <c r="B214" s="371" t="str">
        <f>Ergebnis!A14</f>
        <v/>
      </c>
      <c r="C214" s="372">
        <f>Ergebnis!C14</f>
        <v>0</v>
      </c>
      <c r="D214" s="372">
        <f>Ergebnis!D14</f>
        <v>0</v>
      </c>
      <c r="E214" s="372"/>
      <c r="F214" s="372"/>
      <c r="J214" s="36"/>
      <c r="K214"/>
      <c r="L214"/>
      <c r="M214"/>
      <c r="N214"/>
      <c r="O214"/>
      <c r="P214"/>
      <c r="Q214"/>
      <c r="R214"/>
      <c r="T214" s="257">
        <f>U214-U213</f>
        <v>20.5</v>
      </c>
      <c r="U214" s="104">
        <v>47.5</v>
      </c>
    </row>
    <row r="215" spans="2:21" s="219" customFormat="1" ht="84" customHeight="1" x14ac:dyDescent="0.25">
      <c r="B215" s="492" t="s">
        <v>629</v>
      </c>
      <c r="C215" s="493"/>
      <c r="D215" s="493"/>
      <c r="E215" s="493"/>
      <c r="F215" s="493"/>
      <c r="G215" s="372"/>
      <c r="H215" s="372"/>
      <c r="I215" s="372"/>
      <c r="J215" s="372"/>
      <c r="K215" s="372"/>
      <c r="L215" s="372"/>
      <c r="M215" s="372"/>
      <c r="N215" s="372"/>
      <c r="O215" s="372"/>
      <c r="P215" s="372"/>
      <c r="Q215" s="372"/>
      <c r="T215" s="257">
        <f>U215-U214</f>
        <v>22.5</v>
      </c>
      <c r="U215" s="104">
        <v>70</v>
      </c>
    </row>
    <row r="216" spans="2:21" s="219" customFormat="1" x14ac:dyDescent="0.25">
      <c r="C216" s="40"/>
      <c r="D216" s="40"/>
      <c r="E216" s="40"/>
      <c r="F216" s="40"/>
      <c r="J216" s="221"/>
      <c r="T216" s="257">
        <f>U216-U215</f>
        <v>20</v>
      </c>
      <c r="U216" s="104">
        <v>90</v>
      </c>
    </row>
    <row r="217" spans="2:21" s="219" customFormat="1" x14ac:dyDescent="0.25">
      <c r="C217" s="40"/>
      <c r="D217" s="40"/>
      <c r="E217" s="40"/>
      <c r="F217" s="40"/>
      <c r="J217" s="221"/>
      <c r="T217" s="257">
        <f>U217-U216</f>
        <v>10</v>
      </c>
      <c r="U217" s="104">
        <v>100</v>
      </c>
    </row>
    <row r="218" spans="2:21" s="219" customFormat="1" x14ac:dyDescent="0.25">
      <c r="C218" s="40"/>
      <c r="D218" s="40"/>
      <c r="E218" s="40"/>
      <c r="F218" s="40"/>
      <c r="J218" s="221"/>
      <c r="T218" s="256"/>
    </row>
    <row r="219" spans="2:21" s="219" customFormat="1" x14ac:dyDescent="0.25">
      <c r="C219" s="40"/>
      <c r="D219" s="40"/>
      <c r="E219" s="40"/>
      <c r="F219" s="40"/>
      <c r="J219" s="221"/>
      <c r="T219" s="256"/>
    </row>
    <row r="220" spans="2:21" s="219" customFormat="1" x14ac:dyDescent="0.25">
      <c r="C220" s="40"/>
      <c r="D220" s="40"/>
      <c r="E220" s="40"/>
      <c r="F220" s="40"/>
      <c r="J220" s="221"/>
      <c r="T220" s="256"/>
    </row>
    <row r="221" spans="2:21" s="219" customFormat="1" x14ac:dyDescent="0.25">
      <c r="C221" s="40"/>
      <c r="D221" s="40"/>
      <c r="E221" s="40"/>
      <c r="F221" s="40"/>
      <c r="J221" s="221"/>
      <c r="T221" s="256"/>
    </row>
    <row r="222" spans="2:21" s="219" customFormat="1" x14ac:dyDescent="0.25">
      <c r="C222" s="40"/>
      <c r="D222" s="40"/>
      <c r="E222" s="40"/>
      <c r="F222" s="40"/>
      <c r="J222" s="221"/>
      <c r="T222" s="256"/>
      <c r="U222" s="177"/>
    </row>
    <row r="223" spans="2:21" s="219" customFormat="1" x14ac:dyDescent="0.25">
      <c r="C223" s="40"/>
      <c r="D223" s="40"/>
      <c r="E223" s="40"/>
      <c r="F223" s="40"/>
      <c r="J223" s="221"/>
      <c r="T223" s="256"/>
      <c r="U223" s="177"/>
    </row>
    <row r="224" spans="2:21" s="219" customFormat="1" x14ac:dyDescent="0.25">
      <c r="C224" s="40"/>
      <c r="D224" s="40"/>
      <c r="E224" s="40"/>
      <c r="F224" s="40"/>
      <c r="J224" s="221"/>
      <c r="T224" s="256"/>
      <c r="U224" s="177"/>
    </row>
    <row r="225" spans="3:21" s="219" customFormat="1" x14ac:dyDescent="0.25">
      <c r="C225" s="40"/>
      <c r="D225" s="40"/>
      <c r="E225" s="40"/>
      <c r="F225" s="40"/>
      <c r="J225" s="221"/>
      <c r="T225" s="256"/>
      <c r="U225" s="177"/>
    </row>
    <row r="226" spans="3:21" s="219" customFormat="1" x14ac:dyDescent="0.25">
      <c r="C226" s="40"/>
      <c r="D226" s="40"/>
      <c r="E226" s="40"/>
      <c r="F226" s="40"/>
      <c r="J226" s="221"/>
      <c r="T226" s="256"/>
      <c r="U226" s="222"/>
    </row>
    <row r="227" spans="3:21" s="219" customFormat="1" x14ac:dyDescent="0.25">
      <c r="C227" s="40"/>
      <c r="D227" s="40"/>
      <c r="E227" s="40"/>
      <c r="F227" s="40"/>
      <c r="J227" s="221"/>
      <c r="T227" s="256"/>
      <c r="U227" s="222"/>
    </row>
    <row r="228" spans="3:21" s="219" customFormat="1" x14ac:dyDescent="0.25">
      <c r="C228" s="40"/>
      <c r="D228" s="40"/>
      <c r="E228" s="40"/>
      <c r="F228" s="40"/>
      <c r="J228" s="221"/>
      <c r="T228" s="256"/>
      <c r="U228" s="222"/>
    </row>
    <row r="229" spans="3:21" s="219" customFormat="1" x14ac:dyDescent="0.25">
      <c r="C229" s="220"/>
      <c r="J229" s="221"/>
      <c r="T229" s="256"/>
      <c r="U229" s="222"/>
    </row>
    <row r="230" spans="3:21" s="219" customFormat="1" x14ac:dyDescent="0.25">
      <c r="C230" s="220"/>
      <c r="J230" s="221"/>
      <c r="T230" s="256"/>
      <c r="U230" s="222"/>
    </row>
    <row r="231" spans="3:21" s="219" customFormat="1" x14ac:dyDescent="0.25">
      <c r="C231" s="220"/>
      <c r="J231" s="221"/>
      <c r="T231" s="256"/>
      <c r="U231" s="222"/>
    </row>
    <row r="232" spans="3:21" s="219" customFormat="1" x14ac:dyDescent="0.25">
      <c r="C232" s="220"/>
      <c r="J232" s="221"/>
      <c r="T232" s="256"/>
      <c r="U232" s="222"/>
    </row>
    <row r="233" spans="3:21" s="219" customFormat="1" x14ac:dyDescent="0.25">
      <c r="C233" s="220"/>
      <c r="J233" s="221"/>
      <c r="T233" s="256"/>
      <c r="U233" s="222"/>
    </row>
    <row r="234" spans="3:21" s="219" customFormat="1" x14ac:dyDescent="0.25">
      <c r="C234" s="220"/>
      <c r="J234" s="221"/>
      <c r="T234" s="256"/>
      <c r="U234" s="222"/>
    </row>
    <row r="235" spans="3:21" s="219" customFormat="1" x14ac:dyDescent="0.25">
      <c r="C235" s="220"/>
      <c r="J235" s="221"/>
      <c r="T235" s="256"/>
      <c r="U235" s="222"/>
    </row>
    <row r="236" spans="3:21" s="219" customFormat="1" x14ac:dyDescent="0.25">
      <c r="C236" s="220"/>
      <c r="J236" s="221"/>
      <c r="T236" s="256"/>
      <c r="U236" s="222"/>
    </row>
    <row r="237" spans="3:21" s="219" customFormat="1" x14ac:dyDescent="0.25">
      <c r="C237" s="220"/>
      <c r="J237" s="221"/>
      <c r="T237" s="256"/>
      <c r="U237" s="222"/>
    </row>
    <row r="238" spans="3:21" s="219" customFormat="1" x14ac:dyDescent="0.25">
      <c r="C238" s="220"/>
      <c r="J238" s="221"/>
      <c r="T238" s="256"/>
      <c r="U238" s="222"/>
    </row>
    <row r="239" spans="3:21" s="219" customFormat="1" x14ac:dyDescent="0.25">
      <c r="C239" s="220"/>
      <c r="J239" s="221"/>
      <c r="T239" s="256"/>
      <c r="U239" s="222"/>
    </row>
    <row r="240" spans="3:21" s="219" customFormat="1" x14ac:dyDescent="0.25">
      <c r="C240" s="220"/>
      <c r="J240" s="221"/>
      <c r="T240" s="256"/>
      <c r="U240" s="222"/>
    </row>
    <row r="241" spans="3:21" s="219" customFormat="1" x14ac:dyDescent="0.25">
      <c r="C241" s="220"/>
      <c r="J241" s="221"/>
      <c r="T241" s="256"/>
      <c r="U241" s="222"/>
    </row>
    <row r="242" spans="3:21" s="219" customFormat="1" x14ac:dyDescent="0.25">
      <c r="C242" s="220"/>
      <c r="J242" s="221"/>
      <c r="T242" s="256"/>
      <c r="U242" s="222"/>
    </row>
    <row r="243" spans="3:21" s="219" customFormat="1" x14ac:dyDescent="0.25">
      <c r="C243" s="220"/>
      <c r="J243" s="221"/>
      <c r="T243" s="256"/>
      <c r="U243" s="222"/>
    </row>
    <row r="244" spans="3:21" s="219" customFormat="1" x14ac:dyDescent="0.25">
      <c r="C244" s="220"/>
      <c r="J244" s="221"/>
      <c r="T244" s="256"/>
      <c r="U244" s="222"/>
    </row>
    <row r="245" spans="3:21" s="219" customFormat="1" x14ac:dyDescent="0.25">
      <c r="C245" s="220"/>
      <c r="J245" s="221"/>
      <c r="T245" s="256"/>
      <c r="U245" s="222"/>
    </row>
    <row r="246" spans="3:21" s="219" customFormat="1" x14ac:dyDescent="0.25">
      <c r="C246" s="220"/>
      <c r="J246" s="221"/>
      <c r="T246" s="256"/>
      <c r="U246" s="222"/>
    </row>
    <row r="247" spans="3:21" s="219" customFormat="1" x14ac:dyDescent="0.25">
      <c r="C247" s="220"/>
      <c r="J247" s="221"/>
      <c r="T247" s="256"/>
      <c r="U247" s="222"/>
    </row>
    <row r="248" spans="3:21" s="219" customFormat="1" x14ac:dyDescent="0.25">
      <c r="C248" s="220"/>
      <c r="J248" s="221"/>
      <c r="T248" s="256"/>
      <c r="U248" s="222"/>
    </row>
    <row r="249" spans="3:21" s="219" customFormat="1" x14ac:dyDescent="0.25">
      <c r="C249" s="220"/>
      <c r="J249" s="221"/>
      <c r="T249" s="256"/>
      <c r="U249" s="222"/>
    </row>
    <row r="250" spans="3:21" s="219" customFormat="1" x14ac:dyDescent="0.25">
      <c r="C250" s="220"/>
      <c r="J250" s="221"/>
      <c r="T250" s="256"/>
      <c r="U250" s="222"/>
    </row>
    <row r="251" spans="3:21" s="219" customFormat="1" x14ac:dyDescent="0.25">
      <c r="C251" s="220"/>
      <c r="J251" s="221"/>
      <c r="T251" s="256"/>
      <c r="U251" s="222"/>
    </row>
    <row r="252" spans="3:21" s="219" customFormat="1" x14ac:dyDescent="0.25">
      <c r="C252" s="220"/>
      <c r="J252" s="221"/>
      <c r="T252" s="256"/>
      <c r="U252" s="222"/>
    </row>
    <row r="253" spans="3:21" s="219" customFormat="1" x14ac:dyDescent="0.25">
      <c r="C253" s="220"/>
      <c r="J253" s="221"/>
      <c r="T253" s="256"/>
      <c r="U253" s="222"/>
    </row>
    <row r="254" spans="3:21" s="219" customFormat="1" x14ac:dyDescent="0.25">
      <c r="C254" s="220"/>
      <c r="J254" s="221"/>
      <c r="T254" s="256"/>
      <c r="U254" s="222"/>
    </row>
    <row r="255" spans="3:21" s="219" customFormat="1" x14ac:dyDescent="0.25">
      <c r="C255" s="220"/>
      <c r="J255" s="221"/>
      <c r="T255" s="256"/>
      <c r="U255" s="222"/>
    </row>
    <row r="256" spans="3:21" s="219" customFormat="1" x14ac:dyDescent="0.25">
      <c r="C256" s="220"/>
      <c r="J256" s="221"/>
      <c r="T256" s="256"/>
      <c r="U256" s="222"/>
    </row>
    <row r="257" spans="3:21" s="219" customFormat="1" x14ac:dyDescent="0.25">
      <c r="C257" s="220"/>
      <c r="J257" s="221"/>
      <c r="T257" s="256"/>
      <c r="U257" s="222"/>
    </row>
    <row r="258" spans="3:21" s="219" customFormat="1" x14ac:dyDescent="0.25">
      <c r="C258" s="220"/>
      <c r="J258" s="221"/>
      <c r="T258" s="256"/>
      <c r="U258" s="222"/>
    </row>
    <row r="259" spans="3:21" s="219" customFormat="1" x14ac:dyDescent="0.25">
      <c r="C259" s="220"/>
      <c r="J259" s="221"/>
      <c r="T259" s="256"/>
      <c r="U259" s="222"/>
    </row>
    <row r="260" spans="3:21" s="219" customFormat="1" x14ac:dyDescent="0.25">
      <c r="C260" s="220"/>
      <c r="J260" s="221"/>
      <c r="T260" s="256"/>
      <c r="U260" s="222"/>
    </row>
    <row r="261" spans="3:21" s="219" customFormat="1" x14ac:dyDescent="0.25">
      <c r="C261" s="220"/>
      <c r="J261" s="221"/>
      <c r="T261" s="256"/>
      <c r="U261" s="222"/>
    </row>
    <row r="262" spans="3:21" s="219" customFormat="1" x14ac:dyDescent="0.25">
      <c r="C262" s="220"/>
      <c r="J262" s="221"/>
      <c r="T262" s="256"/>
      <c r="U262" s="222"/>
    </row>
    <row r="263" spans="3:21" s="219" customFormat="1" x14ac:dyDescent="0.25">
      <c r="C263" s="220"/>
      <c r="J263" s="221"/>
      <c r="T263" s="256"/>
      <c r="U263" s="222"/>
    </row>
    <row r="264" spans="3:21" s="219" customFormat="1" x14ac:dyDescent="0.25">
      <c r="C264" s="220"/>
      <c r="J264" s="221"/>
      <c r="T264" s="256"/>
      <c r="U264" s="222"/>
    </row>
    <row r="265" spans="3:21" s="219" customFormat="1" x14ac:dyDescent="0.25">
      <c r="C265" s="220"/>
      <c r="J265" s="221"/>
      <c r="T265" s="256"/>
      <c r="U265" s="222"/>
    </row>
    <row r="266" spans="3:21" s="219" customFormat="1" x14ac:dyDescent="0.25">
      <c r="C266" s="220"/>
      <c r="J266" s="221"/>
      <c r="T266" s="256"/>
      <c r="U266" s="222"/>
    </row>
    <row r="267" spans="3:21" s="219" customFormat="1" x14ac:dyDescent="0.25">
      <c r="C267" s="220"/>
      <c r="J267" s="221"/>
      <c r="T267" s="256"/>
      <c r="U267" s="222"/>
    </row>
    <row r="268" spans="3:21" s="219" customFormat="1" x14ac:dyDescent="0.25">
      <c r="C268" s="220"/>
      <c r="J268" s="221"/>
      <c r="T268" s="256"/>
      <c r="U268" s="222"/>
    </row>
    <row r="269" spans="3:21" s="219" customFormat="1" x14ac:dyDescent="0.25">
      <c r="C269" s="220"/>
      <c r="J269" s="221"/>
      <c r="T269" s="256"/>
      <c r="U269" s="222"/>
    </row>
    <row r="270" spans="3:21" s="219" customFormat="1" x14ac:dyDescent="0.25">
      <c r="C270" s="220"/>
      <c r="J270" s="221"/>
      <c r="T270" s="256"/>
      <c r="U270" s="222"/>
    </row>
    <row r="271" spans="3:21" s="219" customFormat="1" x14ac:dyDescent="0.25">
      <c r="C271" s="220"/>
      <c r="J271" s="221"/>
      <c r="T271" s="256"/>
      <c r="U271" s="222"/>
    </row>
    <row r="272" spans="3:21" s="219" customFormat="1" x14ac:dyDescent="0.25">
      <c r="C272" s="220"/>
      <c r="J272" s="221"/>
      <c r="T272" s="256"/>
      <c r="U272" s="222"/>
    </row>
    <row r="273" spans="3:21" s="219" customFormat="1" x14ac:dyDescent="0.25">
      <c r="C273" s="220"/>
      <c r="J273" s="221"/>
      <c r="T273" s="256"/>
      <c r="U273" s="222"/>
    </row>
    <row r="274" spans="3:21" s="219" customFormat="1" x14ac:dyDescent="0.25">
      <c r="C274" s="220"/>
      <c r="J274" s="221"/>
      <c r="T274" s="256"/>
      <c r="U274" s="222"/>
    </row>
    <row r="275" spans="3:21" s="219" customFormat="1" x14ac:dyDescent="0.25">
      <c r="C275" s="220"/>
      <c r="J275" s="221"/>
      <c r="T275" s="256"/>
      <c r="U275" s="222"/>
    </row>
    <row r="276" spans="3:21" s="219" customFormat="1" x14ac:dyDescent="0.25">
      <c r="C276" s="220"/>
      <c r="J276" s="221"/>
      <c r="T276" s="256"/>
      <c r="U276" s="222"/>
    </row>
    <row r="277" spans="3:21" s="219" customFormat="1" x14ac:dyDescent="0.25">
      <c r="C277" s="220"/>
      <c r="J277" s="221"/>
      <c r="T277" s="256"/>
      <c r="U277" s="222"/>
    </row>
    <row r="278" spans="3:21" s="219" customFormat="1" x14ac:dyDescent="0.25">
      <c r="C278" s="220"/>
      <c r="J278" s="221"/>
      <c r="T278" s="256"/>
      <c r="U278" s="222"/>
    </row>
    <row r="279" spans="3:21" s="219" customFormat="1" x14ac:dyDescent="0.25">
      <c r="C279" s="220"/>
      <c r="J279" s="221"/>
      <c r="T279" s="256"/>
      <c r="U279" s="222"/>
    </row>
    <row r="280" spans="3:21" s="219" customFormat="1" x14ac:dyDescent="0.25">
      <c r="C280" s="220"/>
      <c r="J280" s="221"/>
      <c r="T280" s="256"/>
      <c r="U280" s="222"/>
    </row>
    <row r="281" spans="3:21" s="219" customFormat="1" x14ac:dyDescent="0.25">
      <c r="C281" s="220"/>
      <c r="J281" s="221"/>
      <c r="T281" s="256"/>
      <c r="U281" s="222"/>
    </row>
    <row r="282" spans="3:21" s="219" customFormat="1" x14ac:dyDescent="0.25">
      <c r="C282" s="220"/>
      <c r="J282" s="221"/>
      <c r="T282" s="256"/>
      <c r="U282" s="222"/>
    </row>
    <row r="283" spans="3:21" s="219" customFormat="1" x14ac:dyDescent="0.25">
      <c r="C283" s="220"/>
      <c r="J283" s="221"/>
      <c r="T283" s="256"/>
      <c r="U283" s="222"/>
    </row>
    <row r="284" spans="3:21" s="219" customFormat="1" x14ac:dyDescent="0.25">
      <c r="C284" s="220"/>
      <c r="J284" s="221"/>
      <c r="T284" s="256"/>
      <c r="U284" s="222"/>
    </row>
    <row r="285" spans="3:21" s="219" customFormat="1" x14ac:dyDescent="0.25">
      <c r="C285" s="220"/>
      <c r="J285" s="221"/>
      <c r="T285" s="256"/>
      <c r="U285" s="222"/>
    </row>
    <row r="286" spans="3:21" s="219" customFormat="1" x14ac:dyDescent="0.25">
      <c r="C286" s="220"/>
      <c r="J286" s="221"/>
      <c r="T286" s="256"/>
      <c r="U286" s="222"/>
    </row>
    <row r="287" spans="3:21" s="219" customFormat="1" x14ac:dyDescent="0.25">
      <c r="C287" s="220"/>
      <c r="J287" s="221"/>
      <c r="T287" s="256"/>
      <c r="U287" s="222"/>
    </row>
    <row r="288" spans="3:21" s="219" customFormat="1" x14ac:dyDescent="0.25">
      <c r="C288" s="220"/>
      <c r="J288" s="221"/>
      <c r="T288" s="256"/>
      <c r="U288" s="222"/>
    </row>
    <row r="289" spans="3:21" s="219" customFormat="1" x14ac:dyDescent="0.25">
      <c r="C289" s="220"/>
      <c r="J289" s="221"/>
      <c r="T289" s="256"/>
      <c r="U289" s="222"/>
    </row>
    <row r="290" spans="3:21" s="219" customFormat="1" x14ac:dyDescent="0.25">
      <c r="C290" s="220"/>
      <c r="J290" s="221"/>
      <c r="T290" s="256"/>
      <c r="U290" s="222"/>
    </row>
    <row r="291" spans="3:21" s="219" customFormat="1" x14ac:dyDescent="0.25">
      <c r="C291" s="220"/>
      <c r="J291" s="221"/>
      <c r="T291" s="256"/>
      <c r="U291" s="222"/>
    </row>
    <row r="292" spans="3:21" s="219" customFormat="1" x14ac:dyDescent="0.25">
      <c r="C292" s="220"/>
      <c r="J292" s="221"/>
      <c r="T292" s="256"/>
      <c r="U292" s="222"/>
    </row>
    <row r="293" spans="3:21" s="219" customFormat="1" x14ac:dyDescent="0.25">
      <c r="C293" s="220"/>
      <c r="J293" s="221"/>
      <c r="T293" s="256"/>
      <c r="U293" s="222"/>
    </row>
    <row r="294" spans="3:21" s="219" customFormat="1" x14ac:dyDescent="0.25">
      <c r="C294" s="220"/>
      <c r="J294" s="221"/>
      <c r="T294" s="256"/>
      <c r="U294" s="222"/>
    </row>
    <row r="295" spans="3:21" s="219" customFormat="1" x14ac:dyDescent="0.25">
      <c r="C295" s="220"/>
      <c r="J295" s="221"/>
      <c r="T295" s="256"/>
      <c r="U295" s="222"/>
    </row>
    <row r="296" spans="3:21" s="219" customFormat="1" x14ac:dyDescent="0.25">
      <c r="C296" s="220"/>
      <c r="J296" s="221"/>
      <c r="T296" s="256"/>
      <c r="U296" s="222"/>
    </row>
    <row r="297" spans="3:21" s="219" customFormat="1" x14ac:dyDescent="0.25">
      <c r="C297" s="220"/>
      <c r="J297" s="221"/>
      <c r="T297" s="256"/>
      <c r="U297" s="222"/>
    </row>
    <row r="298" spans="3:21" s="219" customFormat="1" x14ac:dyDescent="0.25">
      <c r="C298" s="220"/>
      <c r="J298" s="221"/>
      <c r="T298" s="256"/>
      <c r="U298" s="222"/>
    </row>
    <row r="299" spans="3:21" s="219" customFormat="1" x14ac:dyDescent="0.25">
      <c r="C299" s="220"/>
      <c r="J299" s="221"/>
      <c r="T299" s="256"/>
      <c r="U299" s="222"/>
    </row>
    <row r="300" spans="3:21" s="219" customFormat="1" x14ac:dyDescent="0.25">
      <c r="C300" s="220"/>
      <c r="J300" s="221"/>
      <c r="T300" s="256"/>
      <c r="U300" s="222"/>
    </row>
    <row r="301" spans="3:21" s="219" customFormat="1" x14ac:dyDescent="0.25">
      <c r="C301" s="220"/>
      <c r="J301" s="221"/>
      <c r="T301" s="256"/>
      <c r="U301" s="222"/>
    </row>
    <row r="302" spans="3:21" s="219" customFormat="1" x14ac:dyDescent="0.25">
      <c r="C302" s="220"/>
      <c r="J302" s="221"/>
      <c r="T302" s="256"/>
      <c r="U302" s="222"/>
    </row>
    <row r="303" spans="3:21" s="219" customFormat="1" x14ac:dyDescent="0.25">
      <c r="C303" s="220"/>
      <c r="J303" s="221"/>
      <c r="T303" s="256"/>
      <c r="U303" s="222"/>
    </row>
    <row r="304" spans="3:21" s="219" customFormat="1" x14ac:dyDescent="0.25">
      <c r="C304" s="220"/>
      <c r="J304" s="221"/>
      <c r="T304" s="256"/>
      <c r="U304" s="222"/>
    </row>
    <row r="305" spans="3:21" s="219" customFormat="1" x14ac:dyDescent="0.25">
      <c r="C305" s="220"/>
      <c r="J305" s="221"/>
      <c r="T305" s="256"/>
      <c r="U305" s="222"/>
    </row>
    <row r="306" spans="3:21" s="219" customFormat="1" x14ac:dyDescent="0.25">
      <c r="C306" s="220"/>
      <c r="J306" s="221"/>
      <c r="T306" s="256"/>
      <c r="U306" s="222"/>
    </row>
    <row r="307" spans="3:21" s="219" customFormat="1" x14ac:dyDescent="0.25">
      <c r="C307" s="220"/>
      <c r="J307" s="221"/>
      <c r="T307" s="256"/>
      <c r="U307" s="222"/>
    </row>
    <row r="308" spans="3:21" s="219" customFormat="1" x14ac:dyDescent="0.25">
      <c r="C308" s="220"/>
      <c r="J308" s="221"/>
      <c r="T308" s="256"/>
      <c r="U308" s="222"/>
    </row>
    <row r="309" spans="3:21" s="219" customFormat="1" x14ac:dyDescent="0.25">
      <c r="C309" s="220"/>
      <c r="J309" s="221"/>
      <c r="T309" s="256"/>
      <c r="U309" s="222"/>
    </row>
    <row r="310" spans="3:21" s="219" customFormat="1" x14ac:dyDescent="0.25">
      <c r="C310" s="220"/>
      <c r="J310" s="221"/>
      <c r="T310" s="256"/>
      <c r="U310" s="222"/>
    </row>
    <row r="311" spans="3:21" s="219" customFormat="1" x14ac:dyDescent="0.25">
      <c r="C311" s="220"/>
      <c r="J311" s="221"/>
      <c r="T311" s="256"/>
      <c r="U311" s="222"/>
    </row>
    <row r="312" spans="3:21" s="219" customFormat="1" x14ac:dyDescent="0.25">
      <c r="C312" s="220"/>
      <c r="J312" s="221"/>
      <c r="T312" s="256"/>
      <c r="U312" s="222"/>
    </row>
    <row r="313" spans="3:21" s="219" customFormat="1" x14ac:dyDescent="0.25">
      <c r="C313" s="220"/>
      <c r="J313" s="221"/>
      <c r="T313" s="256"/>
      <c r="U313" s="222"/>
    </row>
    <row r="314" spans="3:21" s="219" customFormat="1" x14ac:dyDescent="0.25">
      <c r="C314" s="220"/>
      <c r="J314" s="221"/>
      <c r="T314" s="256"/>
      <c r="U314" s="222"/>
    </row>
    <row r="315" spans="3:21" s="219" customFormat="1" x14ac:dyDescent="0.25">
      <c r="C315" s="220"/>
      <c r="J315" s="221"/>
      <c r="T315" s="256"/>
      <c r="U315" s="222"/>
    </row>
    <row r="316" spans="3:21" s="219" customFormat="1" x14ac:dyDescent="0.25">
      <c r="C316" s="220"/>
      <c r="J316" s="221"/>
      <c r="T316" s="256"/>
      <c r="U316" s="222"/>
    </row>
    <row r="317" spans="3:21" s="219" customFormat="1" x14ac:dyDescent="0.25">
      <c r="C317" s="220"/>
      <c r="J317" s="221"/>
      <c r="T317" s="256"/>
      <c r="U317" s="222"/>
    </row>
    <row r="318" spans="3:21" s="219" customFormat="1" x14ac:dyDescent="0.25">
      <c r="C318" s="220"/>
      <c r="J318" s="221"/>
      <c r="T318" s="256"/>
      <c r="U318" s="222"/>
    </row>
    <row r="319" spans="3:21" s="219" customFormat="1" x14ac:dyDescent="0.25">
      <c r="C319" s="220"/>
      <c r="J319" s="221"/>
      <c r="T319" s="256"/>
      <c r="U319" s="222"/>
    </row>
    <row r="320" spans="3:21" s="219" customFormat="1" x14ac:dyDescent="0.25">
      <c r="C320" s="220"/>
      <c r="J320" s="221"/>
      <c r="T320" s="256"/>
      <c r="U320" s="222"/>
    </row>
    <row r="321" spans="3:21" s="219" customFormat="1" x14ac:dyDescent="0.25">
      <c r="C321" s="220"/>
      <c r="J321" s="221"/>
      <c r="T321" s="256"/>
      <c r="U321" s="222"/>
    </row>
    <row r="322" spans="3:21" s="219" customFormat="1" x14ac:dyDescent="0.25">
      <c r="C322" s="220"/>
      <c r="J322" s="221"/>
      <c r="T322" s="256"/>
      <c r="U322" s="222"/>
    </row>
    <row r="323" spans="3:21" s="219" customFormat="1" x14ac:dyDescent="0.25">
      <c r="C323" s="220"/>
      <c r="J323" s="221"/>
      <c r="T323" s="256"/>
      <c r="U323" s="222"/>
    </row>
    <row r="324" spans="3:21" s="219" customFormat="1" x14ac:dyDescent="0.25">
      <c r="C324" s="220"/>
      <c r="J324" s="221"/>
      <c r="T324" s="256"/>
      <c r="U324" s="222"/>
    </row>
    <row r="325" spans="3:21" s="219" customFormat="1" x14ac:dyDescent="0.25">
      <c r="C325" s="220"/>
      <c r="J325" s="221"/>
      <c r="T325" s="256"/>
      <c r="U325" s="222"/>
    </row>
    <row r="326" spans="3:21" s="219" customFormat="1" x14ac:dyDescent="0.25">
      <c r="C326" s="220"/>
      <c r="J326" s="221"/>
      <c r="T326" s="256"/>
      <c r="U326" s="222"/>
    </row>
    <row r="327" spans="3:21" s="219" customFormat="1" x14ac:dyDescent="0.25">
      <c r="C327" s="220"/>
      <c r="J327" s="221"/>
      <c r="T327" s="256"/>
      <c r="U327" s="222"/>
    </row>
    <row r="328" spans="3:21" s="219" customFormat="1" x14ac:dyDescent="0.25">
      <c r="C328" s="220"/>
      <c r="J328" s="221"/>
      <c r="T328" s="256"/>
      <c r="U328" s="222"/>
    </row>
    <row r="329" spans="3:21" s="219" customFormat="1" x14ac:dyDescent="0.25">
      <c r="C329" s="220"/>
      <c r="J329" s="221"/>
      <c r="T329" s="256"/>
      <c r="U329" s="222"/>
    </row>
    <row r="330" spans="3:21" s="219" customFormat="1" x14ac:dyDescent="0.25">
      <c r="C330" s="220"/>
      <c r="J330" s="221"/>
      <c r="T330" s="256"/>
      <c r="U330" s="222"/>
    </row>
    <row r="331" spans="3:21" s="219" customFormat="1" x14ac:dyDescent="0.25">
      <c r="C331" s="220"/>
      <c r="J331" s="221"/>
      <c r="T331" s="256"/>
      <c r="U331" s="222"/>
    </row>
    <row r="332" spans="3:21" s="219" customFormat="1" x14ac:dyDescent="0.25">
      <c r="C332" s="220"/>
      <c r="J332" s="221"/>
      <c r="T332" s="256"/>
      <c r="U332" s="222"/>
    </row>
    <row r="333" spans="3:21" s="219" customFormat="1" x14ac:dyDescent="0.25">
      <c r="C333" s="220"/>
      <c r="J333" s="221"/>
      <c r="T333" s="256"/>
      <c r="U333" s="222"/>
    </row>
    <row r="334" spans="3:21" s="219" customFormat="1" x14ac:dyDescent="0.25">
      <c r="C334" s="220"/>
      <c r="J334" s="221"/>
      <c r="T334" s="256"/>
      <c r="U334" s="222"/>
    </row>
    <row r="335" spans="3:21" s="219" customFormat="1" x14ac:dyDescent="0.25">
      <c r="C335" s="220"/>
      <c r="J335" s="221"/>
      <c r="T335" s="256"/>
      <c r="U335" s="222"/>
    </row>
    <row r="336" spans="3:21" s="219" customFormat="1" x14ac:dyDescent="0.25">
      <c r="C336" s="220"/>
      <c r="J336" s="221"/>
      <c r="T336" s="256"/>
      <c r="U336" s="222"/>
    </row>
    <row r="337" spans="3:21" s="219" customFormat="1" x14ac:dyDescent="0.25">
      <c r="C337" s="220"/>
      <c r="J337" s="221"/>
      <c r="T337" s="256"/>
      <c r="U337" s="222"/>
    </row>
    <row r="338" spans="3:21" s="219" customFormat="1" x14ac:dyDescent="0.25">
      <c r="C338" s="220"/>
      <c r="J338" s="221"/>
      <c r="T338" s="256"/>
      <c r="U338" s="222"/>
    </row>
    <row r="339" spans="3:21" s="219" customFormat="1" x14ac:dyDescent="0.25">
      <c r="C339" s="220"/>
      <c r="J339" s="221"/>
      <c r="T339" s="256"/>
      <c r="U339" s="222"/>
    </row>
    <row r="340" spans="3:21" s="219" customFormat="1" x14ac:dyDescent="0.25">
      <c r="C340" s="220"/>
      <c r="J340" s="221"/>
      <c r="T340" s="256"/>
      <c r="U340" s="222"/>
    </row>
    <row r="341" spans="3:21" s="219" customFormat="1" x14ac:dyDescent="0.25">
      <c r="C341" s="220"/>
      <c r="J341" s="221"/>
      <c r="T341" s="256"/>
      <c r="U341" s="222"/>
    </row>
    <row r="342" spans="3:21" s="219" customFormat="1" x14ac:dyDescent="0.25">
      <c r="C342" s="220"/>
      <c r="J342" s="221"/>
      <c r="T342" s="256"/>
      <c r="U342" s="222"/>
    </row>
    <row r="343" spans="3:21" s="219" customFormat="1" x14ac:dyDescent="0.25">
      <c r="C343" s="220"/>
      <c r="J343" s="221"/>
      <c r="T343" s="256"/>
      <c r="U343" s="222"/>
    </row>
    <row r="344" spans="3:21" s="219" customFormat="1" x14ac:dyDescent="0.25">
      <c r="C344" s="220"/>
      <c r="J344" s="221"/>
      <c r="T344" s="256"/>
      <c r="U344" s="222"/>
    </row>
    <row r="345" spans="3:21" s="219" customFormat="1" x14ac:dyDescent="0.25">
      <c r="C345" s="220"/>
      <c r="J345" s="221"/>
      <c r="T345" s="256"/>
      <c r="U345" s="222"/>
    </row>
    <row r="346" spans="3:21" s="219" customFormat="1" x14ac:dyDescent="0.25">
      <c r="C346" s="220"/>
      <c r="J346" s="221"/>
      <c r="T346" s="256"/>
      <c r="U346" s="222"/>
    </row>
    <row r="347" spans="3:21" s="219" customFormat="1" x14ac:dyDescent="0.25">
      <c r="C347" s="220"/>
      <c r="J347" s="221"/>
      <c r="T347" s="256"/>
      <c r="U347" s="222"/>
    </row>
    <row r="348" spans="3:21" s="219" customFormat="1" x14ac:dyDescent="0.25">
      <c r="C348" s="220"/>
      <c r="J348" s="221"/>
      <c r="T348" s="256"/>
      <c r="U348" s="222"/>
    </row>
    <row r="349" spans="3:21" s="219" customFormat="1" x14ac:dyDescent="0.25">
      <c r="C349" s="220"/>
      <c r="J349" s="221"/>
      <c r="T349" s="256"/>
      <c r="U349" s="222"/>
    </row>
    <row r="350" spans="3:21" s="219" customFormat="1" x14ac:dyDescent="0.25">
      <c r="C350" s="220"/>
      <c r="J350" s="221"/>
      <c r="T350" s="256"/>
      <c r="U350" s="222"/>
    </row>
    <row r="351" spans="3:21" s="219" customFormat="1" x14ac:dyDescent="0.25">
      <c r="C351" s="220"/>
      <c r="J351" s="221"/>
      <c r="T351" s="256"/>
      <c r="U351" s="222"/>
    </row>
    <row r="352" spans="3:21" s="219" customFormat="1" x14ac:dyDescent="0.25">
      <c r="C352" s="220"/>
      <c r="J352" s="221"/>
      <c r="T352" s="256"/>
      <c r="U352" s="222"/>
    </row>
    <row r="353" spans="3:21" s="219" customFormat="1" x14ac:dyDescent="0.25">
      <c r="C353" s="220"/>
      <c r="J353" s="221"/>
      <c r="T353" s="256"/>
      <c r="U353" s="222"/>
    </row>
    <row r="354" spans="3:21" s="219" customFormat="1" x14ac:dyDescent="0.25">
      <c r="C354" s="220"/>
      <c r="J354" s="221"/>
      <c r="T354" s="256"/>
      <c r="U354" s="222"/>
    </row>
    <row r="355" spans="3:21" s="219" customFormat="1" x14ac:dyDescent="0.25">
      <c r="C355" s="220"/>
      <c r="J355" s="221"/>
      <c r="T355" s="256"/>
      <c r="U355" s="222"/>
    </row>
    <row r="356" spans="3:21" s="219" customFormat="1" x14ac:dyDescent="0.25">
      <c r="C356" s="220"/>
      <c r="J356" s="221"/>
      <c r="T356" s="256"/>
      <c r="U356" s="222"/>
    </row>
    <row r="357" spans="3:21" s="219" customFormat="1" x14ac:dyDescent="0.25">
      <c r="C357" s="220"/>
      <c r="J357" s="221"/>
      <c r="T357" s="256"/>
      <c r="U357" s="222"/>
    </row>
    <row r="358" spans="3:21" s="219" customFormat="1" x14ac:dyDescent="0.25">
      <c r="C358" s="220"/>
      <c r="J358" s="221"/>
      <c r="T358" s="256"/>
      <c r="U358" s="222"/>
    </row>
    <row r="359" spans="3:21" s="219" customFormat="1" x14ac:dyDescent="0.25">
      <c r="C359" s="220"/>
      <c r="J359" s="221"/>
      <c r="T359" s="256"/>
      <c r="U359" s="222"/>
    </row>
    <row r="360" spans="3:21" s="219" customFormat="1" x14ac:dyDescent="0.25">
      <c r="C360" s="220"/>
      <c r="J360" s="221"/>
      <c r="T360" s="256"/>
      <c r="U360" s="222"/>
    </row>
    <row r="361" spans="3:21" s="219" customFormat="1" x14ac:dyDescent="0.25">
      <c r="C361" s="220"/>
      <c r="J361" s="221"/>
      <c r="T361" s="256"/>
      <c r="U361" s="222"/>
    </row>
    <row r="362" spans="3:21" s="219" customFormat="1" x14ac:dyDescent="0.25">
      <c r="C362" s="220"/>
      <c r="J362" s="221"/>
      <c r="T362" s="256"/>
      <c r="U362" s="222"/>
    </row>
    <row r="363" spans="3:21" s="219" customFormat="1" x14ac:dyDescent="0.25">
      <c r="C363" s="220"/>
      <c r="J363" s="221"/>
      <c r="T363" s="256"/>
      <c r="U363" s="222"/>
    </row>
    <row r="364" spans="3:21" s="219" customFormat="1" x14ac:dyDescent="0.25">
      <c r="C364" s="220"/>
      <c r="J364" s="221"/>
      <c r="T364" s="256"/>
      <c r="U364" s="222"/>
    </row>
    <row r="365" spans="3:21" s="219" customFormat="1" x14ac:dyDescent="0.25">
      <c r="C365" s="220"/>
      <c r="J365" s="221"/>
      <c r="T365" s="256"/>
      <c r="U365" s="222"/>
    </row>
    <row r="366" spans="3:21" s="219" customFormat="1" x14ac:dyDescent="0.25">
      <c r="C366" s="220"/>
      <c r="J366" s="221"/>
      <c r="T366" s="256"/>
      <c r="U366" s="222"/>
    </row>
    <row r="367" spans="3:21" s="219" customFormat="1" x14ac:dyDescent="0.25">
      <c r="C367" s="220"/>
      <c r="J367" s="221"/>
      <c r="T367" s="256"/>
      <c r="U367" s="222"/>
    </row>
  </sheetData>
  <sheetProtection password="D758" sheet="1" objects="1" scenarios="1"/>
  <mergeCells count="246">
    <mergeCell ref="B215:Q215"/>
    <mergeCell ref="I10:J10"/>
    <mergeCell ref="I14:J14"/>
    <mergeCell ref="I27:J27"/>
    <mergeCell ref="I28:J28"/>
    <mergeCell ref="I29:J29"/>
    <mergeCell ref="I30:J30"/>
    <mergeCell ref="I31:J31"/>
    <mergeCell ref="I153:J153"/>
    <mergeCell ref="I167:J167"/>
    <mergeCell ref="I92:J92"/>
    <mergeCell ref="I102:J102"/>
    <mergeCell ref="I103:J103"/>
    <mergeCell ref="I104:J104"/>
    <mergeCell ref="I105:J105"/>
    <mergeCell ref="I106:J106"/>
    <mergeCell ref="I107:J107"/>
    <mergeCell ref="I108:J108"/>
    <mergeCell ref="I51:J51"/>
    <mergeCell ref="I52:J52"/>
    <mergeCell ref="I53:J53"/>
    <mergeCell ref="I54:J54"/>
    <mergeCell ref="I55:J55"/>
    <mergeCell ref="I56:J56"/>
    <mergeCell ref="O154:Q154"/>
    <mergeCell ref="O155:Q155"/>
    <mergeCell ref="K186:Q186"/>
    <mergeCell ref="K204:Q204"/>
    <mergeCell ref="K166:Q166"/>
    <mergeCell ref="O156:Q156"/>
    <mergeCell ref="K158:Q158"/>
    <mergeCell ref="O159:Q159"/>
    <mergeCell ref="O160:Q160"/>
    <mergeCell ref="O161:Q161"/>
    <mergeCell ref="O162:Q162"/>
    <mergeCell ref="O163:Q163"/>
    <mergeCell ref="K172:Q172"/>
    <mergeCell ref="K178:Q178"/>
    <mergeCell ref="L163:N163"/>
    <mergeCell ref="L159:N159"/>
    <mergeCell ref="L160:N160"/>
    <mergeCell ref="L161:N161"/>
    <mergeCell ref="L162:N162"/>
    <mergeCell ref="K37:Q37"/>
    <mergeCell ref="K42:Q42"/>
    <mergeCell ref="K44:Q55"/>
    <mergeCell ref="K58:Q58"/>
    <mergeCell ref="K62:Q62"/>
    <mergeCell ref="K64:Q68"/>
    <mergeCell ref="K73:Q76"/>
    <mergeCell ref="K84:Q87"/>
    <mergeCell ref="K90:Q91"/>
    <mergeCell ref="K57:Q57"/>
    <mergeCell ref="K79:Q80"/>
    <mergeCell ref="O122:Q122"/>
    <mergeCell ref="O123:Q123"/>
    <mergeCell ref="K108:N108"/>
    <mergeCell ref="K109:N109"/>
    <mergeCell ref="K110:N110"/>
    <mergeCell ref="K111:N111"/>
    <mergeCell ref="K95:Q95"/>
    <mergeCell ref="K93:Q93"/>
    <mergeCell ref="K99:Q100"/>
    <mergeCell ref="K102:Q105"/>
    <mergeCell ref="K107:Q107"/>
    <mergeCell ref="O108:Q108"/>
    <mergeCell ref="O109:Q109"/>
    <mergeCell ref="O110:Q110"/>
    <mergeCell ref="O111:Q111"/>
    <mergeCell ref="K116:Q117"/>
    <mergeCell ref="K119:Q119"/>
    <mergeCell ref="O120:Q120"/>
    <mergeCell ref="O121:Q121"/>
    <mergeCell ref="I64:J64"/>
    <mergeCell ref="I65:J65"/>
    <mergeCell ref="I34:J34"/>
    <mergeCell ref="I35:J35"/>
    <mergeCell ref="I36:J36"/>
    <mergeCell ref="I45:J45"/>
    <mergeCell ref="I46:J46"/>
    <mergeCell ref="I47:J47"/>
    <mergeCell ref="I48:J48"/>
    <mergeCell ref="I49:J49"/>
    <mergeCell ref="I50:J50"/>
    <mergeCell ref="I57:J57"/>
    <mergeCell ref="U2:U3"/>
    <mergeCell ref="E205:E207"/>
    <mergeCell ref="B37:G37"/>
    <mergeCell ref="B43:B44"/>
    <mergeCell ref="C43:C44"/>
    <mergeCell ref="H43:H44"/>
    <mergeCell ref="H73:H74"/>
    <mergeCell ref="B133:G133"/>
    <mergeCell ref="B153:B154"/>
    <mergeCell ref="D144:E144"/>
    <mergeCell ref="D152:E152"/>
    <mergeCell ref="G190:H190"/>
    <mergeCell ref="B186:G186"/>
    <mergeCell ref="B157:G157"/>
    <mergeCell ref="B141:G141"/>
    <mergeCell ref="F146:G146"/>
    <mergeCell ref="I11:J11"/>
    <mergeCell ref="I12:J12"/>
    <mergeCell ref="I13:J13"/>
    <mergeCell ref="I26:J26"/>
    <mergeCell ref="I32:J32"/>
    <mergeCell ref="I33:J33"/>
    <mergeCell ref="H167:H168"/>
    <mergeCell ref="H90:H91"/>
    <mergeCell ref="H165:H166"/>
    <mergeCell ref="E122:G122"/>
    <mergeCell ref="D137:E137"/>
    <mergeCell ref="H92:H93"/>
    <mergeCell ref="G153:G154"/>
    <mergeCell ref="H153:H154"/>
    <mergeCell ref="B125:G125"/>
    <mergeCell ref="B165:B166"/>
    <mergeCell ref="C165:C166"/>
    <mergeCell ref="C153:C154"/>
    <mergeCell ref="E111:G111"/>
    <mergeCell ref="B111:D111"/>
    <mergeCell ref="E110:G110"/>
    <mergeCell ref="D92:E92"/>
    <mergeCell ref="B1:H1"/>
    <mergeCell ref="C8:C9"/>
    <mergeCell ref="B8:B9"/>
    <mergeCell ref="H8:H9"/>
    <mergeCell ref="C24:C25"/>
    <mergeCell ref="B24:B25"/>
    <mergeCell ref="H24:H25"/>
    <mergeCell ref="B15:G15"/>
    <mergeCell ref="C4:E4"/>
    <mergeCell ref="E17:H18"/>
    <mergeCell ref="H178:H179"/>
    <mergeCell ref="H62:H63"/>
    <mergeCell ref="B58:G58"/>
    <mergeCell ref="B95:G95"/>
    <mergeCell ref="B140:G140"/>
    <mergeCell ref="H75:H76"/>
    <mergeCell ref="D153:E154"/>
    <mergeCell ref="F153:F154"/>
    <mergeCell ref="B148:G148"/>
    <mergeCell ref="B149:G149"/>
    <mergeCell ref="F138:G138"/>
    <mergeCell ref="B78:B79"/>
    <mergeCell ref="C78:C79"/>
    <mergeCell ref="H78:H79"/>
    <mergeCell ref="B84:B85"/>
    <mergeCell ref="C84:C85"/>
    <mergeCell ref="H84:H85"/>
    <mergeCell ref="B130:D130"/>
    <mergeCell ref="E130:G130"/>
    <mergeCell ref="E123:G123"/>
    <mergeCell ref="B123:D123"/>
    <mergeCell ref="D136:E136"/>
    <mergeCell ref="D145:E145"/>
    <mergeCell ref="B158:G158"/>
    <mergeCell ref="B214:F214"/>
    <mergeCell ref="B62:B63"/>
    <mergeCell ref="C62:C63"/>
    <mergeCell ref="B203:C203"/>
    <mergeCell ref="B204:C204"/>
    <mergeCell ref="B205:C205"/>
    <mergeCell ref="B206:C206"/>
    <mergeCell ref="B207:C207"/>
    <mergeCell ref="B208:C208"/>
    <mergeCell ref="B209:C209"/>
    <mergeCell ref="B210:C210"/>
    <mergeCell ref="B213:F213"/>
    <mergeCell ref="B172:G172"/>
    <mergeCell ref="B178:B179"/>
    <mergeCell ref="C178:C179"/>
    <mergeCell ref="B132:G132"/>
    <mergeCell ref="F155:G155"/>
    <mergeCell ref="D91:E91"/>
    <mergeCell ref="B73:B74"/>
    <mergeCell ref="C73:C74"/>
    <mergeCell ref="C90:C91"/>
    <mergeCell ref="D90:E90"/>
    <mergeCell ref="B90:B91"/>
    <mergeCell ref="K15:P16"/>
    <mergeCell ref="K4:Q4"/>
    <mergeCell ref="K10:Q14"/>
    <mergeCell ref="K17:Q17"/>
    <mergeCell ref="K1:Q1"/>
    <mergeCell ref="K23:Q23"/>
    <mergeCell ref="K26:Q31"/>
    <mergeCell ref="K36:Q36"/>
    <mergeCell ref="K6:Q8"/>
    <mergeCell ref="I66:J66"/>
    <mergeCell ref="I67:J67"/>
    <mergeCell ref="I68:J68"/>
    <mergeCell ref="I69:J69"/>
    <mergeCell ref="I70:J70"/>
    <mergeCell ref="I75:J75"/>
    <mergeCell ref="I80:J80"/>
    <mergeCell ref="I81:J81"/>
    <mergeCell ref="I86:J86"/>
    <mergeCell ref="I87:J87"/>
    <mergeCell ref="I117:J117"/>
    <mergeCell ref="I118:J118"/>
    <mergeCell ref="I119:J119"/>
    <mergeCell ref="I120:J120"/>
    <mergeCell ref="I129:J129"/>
    <mergeCell ref="I185:J185"/>
    <mergeCell ref="K205:P205"/>
    <mergeCell ref="I137:J137"/>
    <mergeCell ref="I145:J145"/>
    <mergeCell ref="I180:J180"/>
    <mergeCell ref="I181:J181"/>
    <mergeCell ref="I182:J182"/>
    <mergeCell ref="I183:J183"/>
    <mergeCell ref="I184:J184"/>
    <mergeCell ref="K127:Q127"/>
    <mergeCell ref="O128:Q128"/>
    <mergeCell ref="O130:Q130"/>
    <mergeCell ref="O131:Q131"/>
    <mergeCell ref="K135:Q135"/>
    <mergeCell ref="O136:Q136"/>
    <mergeCell ref="O137:Q137"/>
    <mergeCell ref="O138:Q138"/>
    <mergeCell ref="K146:N146"/>
    <mergeCell ref="K136:N136"/>
    <mergeCell ref="K120:N120"/>
    <mergeCell ref="K155:N155"/>
    <mergeCell ref="K156:N156"/>
    <mergeCell ref="K121:N121"/>
    <mergeCell ref="K122:N122"/>
    <mergeCell ref="K123:N123"/>
    <mergeCell ref="K128:N128"/>
    <mergeCell ref="K129:N129"/>
    <mergeCell ref="K130:N130"/>
    <mergeCell ref="K131:N131"/>
    <mergeCell ref="K137:N137"/>
    <mergeCell ref="K138:N138"/>
    <mergeCell ref="K147:N147"/>
    <mergeCell ref="K148:N148"/>
    <mergeCell ref="K154:N154"/>
    <mergeCell ref="K143:Q143"/>
    <mergeCell ref="K145:Q145"/>
    <mergeCell ref="O146:Q146"/>
    <mergeCell ref="O147:Q147"/>
    <mergeCell ref="O129:Q129"/>
    <mergeCell ref="O148:Q148"/>
    <mergeCell ref="K151:Q151"/>
    <mergeCell ref="K153:Q153"/>
  </mergeCells>
  <conditionalFormatting sqref="D18">
    <cfRule type="expression" dxfId="24" priority="217">
      <formula>AND(NOT($J18=""),D18="x")</formula>
    </cfRule>
  </conditionalFormatting>
  <conditionalFormatting sqref="C4">
    <cfRule type="expression" dxfId="23" priority="185">
      <formula>AND(NOT($J3=""),C4="x")</formula>
    </cfRule>
  </conditionalFormatting>
  <conditionalFormatting sqref="F10:F14">
    <cfRule type="dataBar" priority="175">
      <dataBar>
        <cfvo type="min"/>
        <cfvo type="max"/>
        <color rgb="FF63C384"/>
      </dataBar>
      <extLst>
        <ext xmlns:x14="http://schemas.microsoft.com/office/spreadsheetml/2009/9/main" uri="{B025F937-C7B1-47D3-B67F-A62EFF666E3E}">
          <x14:id>{29DF977F-A357-497C-911E-2AAF42F1BEBB}</x14:id>
        </ext>
      </extLst>
    </cfRule>
  </conditionalFormatting>
  <conditionalFormatting sqref="K17">
    <cfRule type="dataBar" priority="165">
      <dataBar>
        <cfvo type="min"/>
        <cfvo type="max"/>
        <color rgb="FF63C384"/>
      </dataBar>
      <extLst>
        <ext xmlns:x14="http://schemas.microsoft.com/office/spreadsheetml/2009/9/main" uri="{B025F937-C7B1-47D3-B67F-A62EFF666E3E}">
          <x14:id>{DDE0D3D5-02C8-410C-B9A5-513E38418A62}</x14:id>
        </ext>
      </extLst>
    </cfRule>
  </conditionalFormatting>
  <conditionalFormatting sqref="K17">
    <cfRule type="dataBar" priority="164">
      <dataBar>
        <cfvo type="min"/>
        <cfvo type="max"/>
        <color rgb="FF63C384"/>
      </dataBar>
      <extLst>
        <ext xmlns:x14="http://schemas.microsoft.com/office/spreadsheetml/2009/9/main" uri="{B025F937-C7B1-47D3-B67F-A62EFF666E3E}">
          <x14:id>{4C88FF4C-DF58-4492-ADBE-471102AB8069}</x14:id>
        </ext>
      </extLst>
    </cfRule>
  </conditionalFormatting>
  <conditionalFormatting sqref="U14">
    <cfRule type="dataBar" priority="163">
      <dataBar>
        <cfvo type="min"/>
        <cfvo type="max"/>
        <color rgb="FF63C384"/>
      </dataBar>
      <extLst>
        <ext xmlns:x14="http://schemas.microsoft.com/office/spreadsheetml/2009/9/main" uri="{B025F937-C7B1-47D3-B67F-A62EFF666E3E}">
          <x14:id>{6AA91904-7769-4450-B96D-AEB539B886BE}</x14:id>
        </ext>
      </extLst>
    </cfRule>
  </conditionalFormatting>
  <conditionalFormatting sqref="U14">
    <cfRule type="dataBar" priority="162">
      <dataBar>
        <cfvo type="min"/>
        <cfvo type="max"/>
        <color rgb="FF63C384"/>
      </dataBar>
      <extLst>
        <ext xmlns:x14="http://schemas.microsoft.com/office/spreadsheetml/2009/9/main" uri="{B025F937-C7B1-47D3-B67F-A62EFF666E3E}">
          <x14:id>{1FCDC508-D189-43CE-BAA2-0D08D82C96DE}</x14:id>
        </ext>
      </extLst>
    </cfRule>
  </conditionalFormatting>
  <conditionalFormatting sqref="K17 U14">
    <cfRule type="dataBar" priority="161">
      <dataBar>
        <cfvo type="min"/>
        <cfvo type="max"/>
        <color rgb="FF638EC6"/>
      </dataBar>
      <extLst>
        <ext xmlns:x14="http://schemas.microsoft.com/office/spreadsheetml/2009/9/main" uri="{B025F937-C7B1-47D3-B67F-A62EFF666E3E}">
          <x14:id>{3D8D662B-5196-4442-8F69-79D1F58838DB}</x14:id>
        </ext>
      </extLst>
    </cfRule>
  </conditionalFormatting>
  <conditionalFormatting sqref="U37">
    <cfRule type="dataBar" priority="157">
      <dataBar>
        <cfvo type="min"/>
        <cfvo type="max"/>
        <color rgb="FF63C384"/>
      </dataBar>
      <extLst>
        <ext xmlns:x14="http://schemas.microsoft.com/office/spreadsheetml/2009/9/main" uri="{B025F937-C7B1-47D3-B67F-A62EFF666E3E}">
          <x14:id>{55E2283F-7A10-4347-9608-608E2B9DA4DD}</x14:id>
        </ext>
      </extLst>
    </cfRule>
  </conditionalFormatting>
  <conditionalFormatting sqref="U37">
    <cfRule type="dataBar" priority="156">
      <dataBar>
        <cfvo type="min"/>
        <cfvo type="max"/>
        <color rgb="FF63C384"/>
      </dataBar>
      <extLst>
        <ext xmlns:x14="http://schemas.microsoft.com/office/spreadsheetml/2009/9/main" uri="{B025F937-C7B1-47D3-B67F-A62EFF666E3E}">
          <x14:id>{D8122942-F55D-4C9B-AA45-E135464C0578}</x14:id>
        </ext>
      </extLst>
    </cfRule>
  </conditionalFormatting>
  <conditionalFormatting sqref="U37">
    <cfRule type="dataBar" priority="155">
      <dataBar>
        <cfvo type="min"/>
        <cfvo type="max"/>
        <color rgb="FF638EC6"/>
      </dataBar>
      <extLst>
        <ext xmlns:x14="http://schemas.microsoft.com/office/spreadsheetml/2009/9/main" uri="{B025F937-C7B1-47D3-B67F-A62EFF666E3E}">
          <x14:id>{B2DCBE32-616D-4C15-BCA1-CBEAEDE2C5D8}</x14:id>
        </ext>
      </extLst>
    </cfRule>
  </conditionalFormatting>
  <conditionalFormatting sqref="K37">
    <cfRule type="dataBar" priority="154">
      <dataBar>
        <cfvo type="min"/>
        <cfvo type="max"/>
        <color rgb="FF63C384"/>
      </dataBar>
      <extLst>
        <ext xmlns:x14="http://schemas.microsoft.com/office/spreadsheetml/2009/9/main" uri="{B025F937-C7B1-47D3-B67F-A62EFF666E3E}">
          <x14:id>{4615EE98-E649-46BB-98CA-A2C1EFD7D518}</x14:id>
        </ext>
      </extLst>
    </cfRule>
  </conditionalFormatting>
  <conditionalFormatting sqref="K37">
    <cfRule type="dataBar" priority="153">
      <dataBar>
        <cfvo type="min"/>
        <cfvo type="max"/>
        <color rgb="FF63C384"/>
      </dataBar>
      <extLst>
        <ext xmlns:x14="http://schemas.microsoft.com/office/spreadsheetml/2009/9/main" uri="{B025F937-C7B1-47D3-B67F-A62EFF666E3E}">
          <x14:id>{AAA9C5D8-245F-40D7-BD0D-0A73E6E7DA01}</x14:id>
        </ext>
      </extLst>
    </cfRule>
  </conditionalFormatting>
  <conditionalFormatting sqref="K37">
    <cfRule type="dataBar" priority="152">
      <dataBar>
        <cfvo type="min"/>
        <cfvo type="max"/>
        <color rgb="FF638EC6"/>
      </dataBar>
      <extLst>
        <ext xmlns:x14="http://schemas.microsoft.com/office/spreadsheetml/2009/9/main" uri="{B025F937-C7B1-47D3-B67F-A62EFF666E3E}">
          <x14:id>{54748B7E-9503-4DAC-82DD-170C2BB50C59}</x14:id>
        </ext>
      </extLst>
    </cfRule>
  </conditionalFormatting>
  <conditionalFormatting sqref="K37 U37">
    <cfRule type="dataBar" priority="151">
      <dataBar>
        <cfvo type="min"/>
        <cfvo type="max"/>
        <color rgb="FF638EC6"/>
      </dataBar>
      <extLst>
        <ext xmlns:x14="http://schemas.microsoft.com/office/spreadsheetml/2009/9/main" uri="{B025F937-C7B1-47D3-B67F-A62EFF666E3E}">
          <x14:id>{73DDA05A-4FCC-483A-99A8-35B64B79656B}</x14:id>
        </ext>
      </extLst>
    </cfRule>
  </conditionalFormatting>
  <conditionalFormatting sqref="U58">
    <cfRule type="dataBar" priority="150">
      <dataBar>
        <cfvo type="min"/>
        <cfvo type="max"/>
        <color rgb="FF63C384"/>
      </dataBar>
      <extLst>
        <ext xmlns:x14="http://schemas.microsoft.com/office/spreadsheetml/2009/9/main" uri="{B025F937-C7B1-47D3-B67F-A62EFF666E3E}">
          <x14:id>{01BAC34C-D71D-4271-AB95-0B5EBC28334A}</x14:id>
        </ext>
      </extLst>
    </cfRule>
  </conditionalFormatting>
  <conditionalFormatting sqref="U58">
    <cfRule type="dataBar" priority="149">
      <dataBar>
        <cfvo type="min"/>
        <cfvo type="max"/>
        <color rgb="FF63C384"/>
      </dataBar>
      <extLst>
        <ext xmlns:x14="http://schemas.microsoft.com/office/spreadsheetml/2009/9/main" uri="{B025F937-C7B1-47D3-B67F-A62EFF666E3E}">
          <x14:id>{52DF77F1-4CEA-48B2-A9AA-3E801991F879}</x14:id>
        </ext>
      </extLst>
    </cfRule>
  </conditionalFormatting>
  <conditionalFormatting sqref="U58">
    <cfRule type="dataBar" priority="148">
      <dataBar>
        <cfvo type="min"/>
        <cfvo type="max"/>
        <color rgb="FF638EC6"/>
      </dataBar>
      <extLst>
        <ext xmlns:x14="http://schemas.microsoft.com/office/spreadsheetml/2009/9/main" uri="{B025F937-C7B1-47D3-B67F-A62EFF666E3E}">
          <x14:id>{27EA09D4-1B7F-4EF9-B99A-B70A052AF7EA}</x14:id>
        </ext>
      </extLst>
    </cfRule>
  </conditionalFormatting>
  <conditionalFormatting sqref="U58">
    <cfRule type="dataBar" priority="147">
      <dataBar>
        <cfvo type="min"/>
        <cfvo type="max"/>
        <color rgb="FF638EC6"/>
      </dataBar>
      <extLst>
        <ext xmlns:x14="http://schemas.microsoft.com/office/spreadsheetml/2009/9/main" uri="{B025F937-C7B1-47D3-B67F-A62EFF666E3E}">
          <x14:id>{45287EA0-AE15-4E7B-9BCF-DAC866DEB623}</x14:id>
        </ext>
      </extLst>
    </cfRule>
  </conditionalFormatting>
  <conditionalFormatting sqref="K58 U58">
    <cfRule type="dataBar" priority="146">
      <dataBar>
        <cfvo type="min"/>
        <cfvo type="max"/>
        <color rgb="FF638EC6"/>
      </dataBar>
      <extLst>
        <ext xmlns:x14="http://schemas.microsoft.com/office/spreadsheetml/2009/9/main" uri="{B025F937-C7B1-47D3-B67F-A62EFF666E3E}">
          <x14:id>{6416F1CF-41B1-4F55-8136-99D1A714E7E4}</x14:id>
        </ext>
      </extLst>
    </cfRule>
  </conditionalFormatting>
  <conditionalFormatting sqref="U95">
    <cfRule type="dataBar" priority="145">
      <dataBar>
        <cfvo type="min"/>
        <cfvo type="max"/>
        <color rgb="FF63C384"/>
      </dataBar>
      <extLst>
        <ext xmlns:x14="http://schemas.microsoft.com/office/spreadsheetml/2009/9/main" uri="{B025F937-C7B1-47D3-B67F-A62EFF666E3E}">
          <x14:id>{ED9B11F4-6916-49E0-A2AC-4CB8F1704CD7}</x14:id>
        </ext>
      </extLst>
    </cfRule>
  </conditionalFormatting>
  <conditionalFormatting sqref="U95">
    <cfRule type="dataBar" priority="144">
      <dataBar>
        <cfvo type="min"/>
        <cfvo type="max"/>
        <color rgb="FF63C384"/>
      </dataBar>
      <extLst>
        <ext xmlns:x14="http://schemas.microsoft.com/office/spreadsheetml/2009/9/main" uri="{B025F937-C7B1-47D3-B67F-A62EFF666E3E}">
          <x14:id>{234700C4-E305-42FC-AABE-C42ED9D2ABE7}</x14:id>
        </ext>
      </extLst>
    </cfRule>
  </conditionalFormatting>
  <conditionalFormatting sqref="U95">
    <cfRule type="dataBar" priority="143">
      <dataBar>
        <cfvo type="min"/>
        <cfvo type="max"/>
        <color rgb="FF638EC6"/>
      </dataBar>
      <extLst>
        <ext xmlns:x14="http://schemas.microsoft.com/office/spreadsheetml/2009/9/main" uri="{B025F937-C7B1-47D3-B67F-A62EFF666E3E}">
          <x14:id>{9680EA20-0F08-40C0-8EC3-1AE075F764E2}</x14:id>
        </ext>
      </extLst>
    </cfRule>
  </conditionalFormatting>
  <conditionalFormatting sqref="U95">
    <cfRule type="dataBar" priority="142">
      <dataBar>
        <cfvo type="min"/>
        <cfvo type="max"/>
        <color rgb="FF638EC6"/>
      </dataBar>
      <extLst>
        <ext xmlns:x14="http://schemas.microsoft.com/office/spreadsheetml/2009/9/main" uri="{B025F937-C7B1-47D3-B67F-A62EFF666E3E}">
          <x14:id>{403614FE-3504-49EC-A12F-1D29D4BE1383}</x14:id>
        </ext>
      </extLst>
    </cfRule>
  </conditionalFormatting>
  <conditionalFormatting sqref="U95">
    <cfRule type="dataBar" priority="141">
      <dataBar>
        <cfvo type="min"/>
        <cfvo type="max"/>
        <color rgb="FF638EC6"/>
      </dataBar>
      <extLst>
        <ext xmlns:x14="http://schemas.microsoft.com/office/spreadsheetml/2009/9/main" uri="{B025F937-C7B1-47D3-B67F-A62EFF666E3E}">
          <x14:id>{650F8044-1742-458E-8D9D-74D20AFE141A}</x14:id>
        </ext>
      </extLst>
    </cfRule>
  </conditionalFormatting>
  <conditionalFormatting sqref="K95 U95">
    <cfRule type="dataBar" priority="140">
      <dataBar>
        <cfvo type="min"/>
        <cfvo type="max"/>
        <color rgb="FF638EC6"/>
      </dataBar>
      <extLst>
        <ext xmlns:x14="http://schemas.microsoft.com/office/spreadsheetml/2009/9/main" uri="{B025F937-C7B1-47D3-B67F-A62EFF666E3E}">
          <x14:id>{8470671B-B502-4B31-B22D-DBE2B7418FD0}</x14:id>
        </ext>
      </extLst>
    </cfRule>
  </conditionalFormatting>
  <conditionalFormatting sqref="U186">
    <cfRule type="dataBar" priority="139">
      <dataBar>
        <cfvo type="min"/>
        <cfvo type="max"/>
        <color rgb="FF63C384"/>
      </dataBar>
      <extLst>
        <ext xmlns:x14="http://schemas.microsoft.com/office/spreadsheetml/2009/9/main" uri="{B025F937-C7B1-47D3-B67F-A62EFF666E3E}">
          <x14:id>{9512DA35-5454-4B6E-8AD3-D16E536F05D7}</x14:id>
        </ext>
      </extLst>
    </cfRule>
  </conditionalFormatting>
  <conditionalFormatting sqref="U186">
    <cfRule type="dataBar" priority="138">
      <dataBar>
        <cfvo type="min"/>
        <cfvo type="max"/>
        <color rgb="FF63C384"/>
      </dataBar>
      <extLst>
        <ext xmlns:x14="http://schemas.microsoft.com/office/spreadsheetml/2009/9/main" uri="{B025F937-C7B1-47D3-B67F-A62EFF666E3E}">
          <x14:id>{95C33332-8246-424D-AD3D-73D1A3D56EDA}</x14:id>
        </ext>
      </extLst>
    </cfRule>
  </conditionalFormatting>
  <conditionalFormatting sqref="U186">
    <cfRule type="dataBar" priority="137">
      <dataBar>
        <cfvo type="min"/>
        <cfvo type="max"/>
        <color rgb="FF638EC6"/>
      </dataBar>
      <extLst>
        <ext xmlns:x14="http://schemas.microsoft.com/office/spreadsheetml/2009/9/main" uri="{B025F937-C7B1-47D3-B67F-A62EFF666E3E}">
          <x14:id>{59A89EF8-D53A-4ECE-B4EA-D2B472E90A84}</x14:id>
        </ext>
      </extLst>
    </cfRule>
  </conditionalFormatting>
  <conditionalFormatting sqref="U186">
    <cfRule type="dataBar" priority="136">
      <dataBar>
        <cfvo type="min"/>
        <cfvo type="max"/>
        <color rgb="FF638EC6"/>
      </dataBar>
      <extLst>
        <ext xmlns:x14="http://schemas.microsoft.com/office/spreadsheetml/2009/9/main" uri="{B025F937-C7B1-47D3-B67F-A62EFF666E3E}">
          <x14:id>{5D3A1C57-443F-443B-8E66-01605E92CC87}</x14:id>
        </ext>
      </extLst>
    </cfRule>
  </conditionalFormatting>
  <conditionalFormatting sqref="U186">
    <cfRule type="dataBar" priority="135">
      <dataBar>
        <cfvo type="min"/>
        <cfvo type="max"/>
        <color rgb="FF638EC6"/>
      </dataBar>
      <extLst>
        <ext xmlns:x14="http://schemas.microsoft.com/office/spreadsheetml/2009/9/main" uri="{B025F937-C7B1-47D3-B67F-A62EFF666E3E}">
          <x14:id>{50727F85-7C08-41F1-A74E-0AD0D1F2850F}</x14:id>
        </ext>
      </extLst>
    </cfRule>
  </conditionalFormatting>
  <conditionalFormatting sqref="U186">
    <cfRule type="dataBar" priority="134">
      <dataBar>
        <cfvo type="min"/>
        <cfvo type="max"/>
        <color rgb="FF638EC6"/>
      </dataBar>
      <extLst>
        <ext xmlns:x14="http://schemas.microsoft.com/office/spreadsheetml/2009/9/main" uri="{B025F937-C7B1-47D3-B67F-A62EFF666E3E}">
          <x14:id>{6C8FA910-AEE2-485D-A425-EC6141ABC976}</x14:id>
        </ext>
      </extLst>
    </cfRule>
  </conditionalFormatting>
  <conditionalFormatting sqref="U186 K186">
    <cfRule type="dataBar" priority="132">
      <dataBar>
        <cfvo type="min"/>
        <cfvo type="max"/>
        <color rgb="FF638EC6"/>
      </dataBar>
      <extLst>
        <ext xmlns:x14="http://schemas.microsoft.com/office/spreadsheetml/2009/9/main" uri="{B025F937-C7B1-47D3-B67F-A62EFF666E3E}">
          <x14:id>{3A56789E-8920-41BA-8DF2-15F9C0CBFA72}</x14:id>
        </ext>
      </extLst>
    </cfRule>
  </conditionalFormatting>
  <conditionalFormatting sqref="U172">
    <cfRule type="dataBar" priority="125">
      <dataBar>
        <cfvo type="min"/>
        <cfvo type="max"/>
        <color rgb="FF63C384"/>
      </dataBar>
      <extLst>
        <ext xmlns:x14="http://schemas.microsoft.com/office/spreadsheetml/2009/9/main" uri="{B025F937-C7B1-47D3-B67F-A62EFF666E3E}">
          <x14:id>{A98C6016-B587-4967-BC87-CB8C20414CA9}</x14:id>
        </ext>
      </extLst>
    </cfRule>
  </conditionalFormatting>
  <conditionalFormatting sqref="U172">
    <cfRule type="dataBar" priority="124">
      <dataBar>
        <cfvo type="min"/>
        <cfvo type="max"/>
        <color rgb="FF63C384"/>
      </dataBar>
      <extLst>
        <ext xmlns:x14="http://schemas.microsoft.com/office/spreadsheetml/2009/9/main" uri="{B025F937-C7B1-47D3-B67F-A62EFF666E3E}">
          <x14:id>{8E8BEF25-2E88-45BA-9583-62977FFC9D10}</x14:id>
        </ext>
      </extLst>
    </cfRule>
  </conditionalFormatting>
  <conditionalFormatting sqref="U172">
    <cfRule type="dataBar" priority="123">
      <dataBar>
        <cfvo type="min"/>
        <cfvo type="max"/>
        <color rgb="FF638EC6"/>
      </dataBar>
      <extLst>
        <ext xmlns:x14="http://schemas.microsoft.com/office/spreadsheetml/2009/9/main" uri="{B025F937-C7B1-47D3-B67F-A62EFF666E3E}">
          <x14:id>{405E1B05-C448-4EC5-9DAD-DECE83B4CAE9}</x14:id>
        </ext>
      </extLst>
    </cfRule>
  </conditionalFormatting>
  <conditionalFormatting sqref="U172">
    <cfRule type="dataBar" priority="122">
      <dataBar>
        <cfvo type="min"/>
        <cfvo type="max"/>
        <color rgb="FF638EC6"/>
      </dataBar>
      <extLst>
        <ext xmlns:x14="http://schemas.microsoft.com/office/spreadsheetml/2009/9/main" uri="{B025F937-C7B1-47D3-B67F-A62EFF666E3E}">
          <x14:id>{49BBDFF8-85B3-4670-BA51-067AFAA8D73E}</x14:id>
        </ext>
      </extLst>
    </cfRule>
  </conditionalFormatting>
  <conditionalFormatting sqref="U172">
    <cfRule type="dataBar" priority="121">
      <dataBar>
        <cfvo type="min"/>
        <cfvo type="max"/>
        <color rgb="FF638EC6"/>
      </dataBar>
      <extLst>
        <ext xmlns:x14="http://schemas.microsoft.com/office/spreadsheetml/2009/9/main" uri="{B025F937-C7B1-47D3-B67F-A62EFF666E3E}">
          <x14:id>{2B5D62FA-8A99-4F1F-9EB3-757EA1ED0ACF}</x14:id>
        </ext>
      </extLst>
    </cfRule>
  </conditionalFormatting>
  <conditionalFormatting sqref="U172">
    <cfRule type="dataBar" priority="120">
      <dataBar>
        <cfvo type="min"/>
        <cfvo type="max"/>
        <color rgb="FF638EC6"/>
      </dataBar>
      <extLst>
        <ext xmlns:x14="http://schemas.microsoft.com/office/spreadsheetml/2009/9/main" uri="{B025F937-C7B1-47D3-B67F-A62EFF666E3E}">
          <x14:id>{863D7D21-0DAE-4B7F-A223-5E2BA77CAC51}</x14:id>
        </ext>
      </extLst>
    </cfRule>
  </conditionalFormatting>
  <conditionalFormatting sqref="K172 U172">
    <cfRule type="dataBar" priority="119">
      <dataBar>
        <cfvo type="min"/>
        <cfvo type="max"/>
        <color rgb="FF638EC6"/>
      </dataBar>
      <extLst>
        <ext xmlns:x14="http://schemas.microsoft.com/office/spreadsheetml/2009/9/main" uri="{B025F937-C7B1-47D3-B67F-A62EFF666E3E}">
          <x14:id>{149AD733-A3B4-4F42-AD9F-88ACA5425881}</x14:id>
        </ext>
      </extLst>
    </cfRule>
  </conditionalFormatting>
  <conditionalFormatting sqref="K4">
    <cfRule type="dataBar" priority="118">
      <dataBar>
        <cfvo type="min"/>
        <cfvo type="max"/>
        <color rgb="FF63C384"/>
      </dataBar>
      <extLst>
        <ext xmlns:x14="http://schemas.microsoft.com/office/spreadsheetml/2009/9/main" uri="{B025F937-C7B1-47D3-B67F-A62EFF666E3E}">
          <x14:id>{09E7BEC2-04B5-4339-95C9-BE456F6C67C0}</x14:id>
        </ext>
      </extLst>
    </cfRule>
  </conditionalFormatting>
  <conditionalFormatting sqref="K4">
    <cfRule type="dataBar" priority="117">
      <dataBar>
        <cfvo type="min"/>
        <cfvo type="max"/>
        <color rgb="FF63C384"/>
      </dataBar>
      <extLst>
        <ext xmlns:x14="http://schemas.microsoft.com/office/spreadsheetml/2009/9/main" uri="{B025F937-C7B1-47D3-B67F-A62EFF666E3E}">
          <x14:id>{C1E97249-716C-4EAA-B9B1-12D3E24C979C}</x14:id>
        </ext>
      </extLst>
    </cfRule>
  </conditionalFormatting>
  <conditionalFormatting sqref="K4">
    <cfRule type="dataBar" priority="116">
      <dataBar>
        <cfvo type="min"/>
        <cfvo type="max"/>
        <color rgb="FF638EC6"/>
      </dataBar>
      <extLst>
        <ext xmlns:x14="http://schemas.microsoft.com/office/spreadsheetml/2009/9/main" uri="{B025F937-C7B1-47D3-B67F-A62EFF666E3E}">
          <x14:id>{E6311351-E160-49A7-9EE6-559C29004303}</x14:id>
        </ext>
      </extLst>
    </cfRule>
  </conditionalFormatting>
  <conditionalFormatting sqref="U2">
    <cfRule type="dataBar" priority="115">
      <dataBar>
        <cfvo type="min"/>
        <cfvo type="max"/>
        <color rgb="FF63C384"/>
      </dataBar>
      <extLst>
        <ext xmlns:x14="http://schemas.microsoft.com/office/spreadsheetml/2009/9/main" uri="{B025F937-C7B1-47D3-B67F-A62EFF666E3E}">
          <x14:id>{220F59D5-96EC-4669-B60E-E576D1F52E7E}</x14:id>
        </ext>
      </extLst>
    </cfRule>
  </conditionalFormatting>
  <conditionalFormatting sqref="U2">
    <cfRule type="dataBar" priority="114">
      <dataBar>
        <cfvo type="min"/>
        <cfvo type="max"/>
        <color rgb="FF63C384"/>
      </dataBar>
      <extLst>
        <ext xmlns:x14="http://schemas.microsoft.com/office/spreadsheetml/2009/9/main" uri="{B025F937-C7B1-47D3-B67F-A62EFF666E3E}">
          <x14:id>{A96C9329-1892-4D04-8303-7BB5ADB5F779}</x14:id>
        </ext>
      </extLst>
    </cfRule>
  </conditionalFormatting>
  <conditionalFormatting sqref="U2">
    <cfRule type="dataBar" priority="113">
      <dataBar>
        <cfvo type="min"/>
        <cfvo type="max"/>
        <color rgb="FF638EC6"/>
      </dataBar>
      <extLst>
        <ext xmlns:x14="http://schemas.microsoft.com/office/spreadsheetml/2009/9/main" uri="{B025F937-C7B1-47D3-B67F-A62EFF666E3E}">
          <x14:id>{A6286BAD-E16E-416A-BC9B-4832611F0472}</x14:id>
        </ext>
      </extLst>
    </cfRule>
  </conditionalFormatting>
  <conditionalFormatting sqref="U2">
    <cfRule type="dataBar" priority="112">
      <dataBar>
        <cfvo type="min"/>
        <cfvo type="max"/>
        <color rgb="FF638EC6"/>
      </dataBar>
      <extLst>
        <ext xmlns:x14="http://schemas.microsoft.com/office/spreadsheetml/2009/9/main" uri="{B025F937-C7B1-47D3-B67F-A62EFF666E3E}">
          <x14:id>{CA9275E8-0E3B-4D12-A300-133F5FFBB397}</x14:id>
        </ext>
      </extLst>
    </cfRule>
  </conditionalFormatting>
  <conditionalFormatting sqref="U2">
    <cfRule type="dataBar" priority="111">
      <dataBar>
        <cfvo type="min"/>
        <cfvo type="max"/>
        <color rgb="FF638EC6"/>
      </dataBar>
      <extLst>
        <ext xmlns:x14="http://schemas.microsoft.com/office/spreadsheetml/2009/9/main" uri="{B025F937-C7B1-47D3-B67F-A62EFF666E3E}">
          <x14:id>{272F114E-760D-4ED4-B30C-C0AE94559853}</x14:id>
        </ext>
      </extLst>
    </cfRule>
  </conditionalFormatting>
  <conditionalFormatting sqref="U2">
    <cfRule type="dataBar" priority="110">
      <dataBar>
        <cfvo type="min"/>
        <cfvo type="max"/>
        <color rgb="FF638EC6"/>
      </dataBar>
      <extLst>
        <ext xmlns:x14="http://schemas.microsoft.com/office/spreadsheetml/2009/9/main" uri="{B025F937-C7B1-47D3-B67F-A62EFF666E3E}">
          <x14:id>{7203E0FB-0B1D-4BB9-A954-7DF93B2D01EB}</x14:id>
        </ext>
      </extLst>
    </cfRule>
  </conditionalFormatting>
  <conditionalFormatting sqref="U2">
    <cfRule type="dataBar" priority="109">
      <dataBar>
        <cfvo type="min"/>
        <cfvo type="max"/>
        <color rgb="FF638EC6"/>
      </dataBar>
      <extLst>
        <ext xmlns:x14="http://schemas.microsoft.com/office/spreadsheetml/2009/9/main" uri="{B025F937-C7B1-47D3-B67F-A62EFF666E3E}">
          <x14:id>{6C881F06-48B9-4C6A-90F0-C590A7CC2436}</x14:id>
        </ext>
      </extLst>
    </cfRule>
  </conditionalFormatting>
  <conditionalFormatting sqref="U2:U3 K4">
    <cfRule type="dataBar" priority="108">
      <dataBar>
        <cfvo type="min"/>
        <cfvo type="max"/>
        <color rgb="FF638EC6"/>
      </dataBar>
      <extLst>
        <ext xmlns:x14="http://schemas.microsoft.com/office/spreadsheetml/2009/9/main" uri="{B025F937-C7B1-47D3-B67F-A62EFF666E3E}">
          <x14:id>{BA2A2F59-30F6-4D1E-871C-92C159BE8CD2}</x14:id>
        </ext>
      </extLst>
    </cfRule>
  </conditionalFormatting>
  <conditionalFormatting sqref="H204:I204">
    <cfRule type="dataBar" priority="101">
      <dataBar>
        <cfvo type="min"/>
        <cfvo type="max"/>
        <color rgb="FF638EC6"/>
      </dataBar>
      <extLst>
        <ext xmlns:x14="http://schemas.microsoft.com/office/spreadsheetml/2009/9/main" uri="{B025F937-C7B1-47D3-B67F-A62EFF666E3E}">
          <x14:id>{D733F10A-A0FD-418C-8213-67A249490A51}</x14:id>
        </ext>
      </extLst>
    </cfRule>
  </conditionalFormatting>
  <conditionalFormatting sqref="U2:U3 K4">
    <cfRule type="dataBar" priority="230">
      <dataBar>
        <cfvo type="min"/>
        <cfvo type="max"/>
        <color theme="0" tint="-0.249977111117893"/>
      </dataBar>
      <extLst>
        <ext xmlns:x14="http://schemas.microsoft.com/office/spreadsheetml/2009/9/main" uri="{B025F937-C7B1-47D3-B67F-A62EFF666E3E}">
          <x14:id>{6B034D2F-B71A-41DE-B060-BBCA9D9F6794}</x14:id>
        </ext>
      </extLst>
    </cfRule>
  </conditionalFormatting>
  <conditionalFormatting sqref="Q2:R2 K4 U2 W2:W3 T3:U3 R3">
    <cfRule type="dataBar" priority="74">
      <dataBar>
        <cfvo type="min"/>
        <cfvo type="max"/>
        <color rgb="FFD4D4D0"/>
      </dataBar>
      <extLst>
        <ext xmlns:x14="http://schemas.microsoft.com/office/spreadsheetml/2009/9/main" uri="{B025F937-C7B1-47D3-B67F-A62EFF666E3E}">
          <x14:id>{500A734F-8F5D-401F-9CD0-D3BE8F65E8A4}</x14:id>
        </ext>
      </extLst>
    </cfRule>
    <cfRule type="dataBar" priority="79">
      <dataBar>
        <cfvo type="min"/>
        <cfvo type="max"/>
        <color theme="0" tint="-0.249977111117893"/>
      </dataBar>
      <extLst>
        <ext xmlns:x14="http://schemas.microsoft.com/office/spreadsheetml/2009/9/main" uri="{B025F937-C7B1-47D3-B67F-A62EFF666E3E}">
          <x14:id>{B9F7BECD-5326-4237-867B-34040DB25FA9}</x14:id>
        </ext>
      </extLst>
    </cfRule>
  </conditionalFormatting>
  <conditionalFormatting sqref="T14:U14 R14 W14 K17">
    <cfRule type="dataBar" priority="73">
      <dataBar>
        <cfvo type="min"/>
        <cfvo type="max"/>
        <color rgb="FFD4D4D0"/>
      </dataBar>
      <extLst>
        <ext xmlns:x14="http://schemas.microsoft.com/office/spreadsheetml/2009/9/main" uri="{B025F937-C7B1-47D3-B67F-A62EFF666E3E}">
          <x14:id>{DB717D89-DFC8-46CC-A6BE-4FC7D9BAEEED}</x14:id>
        </ext>
      </extLst>
    </cfRule>
    <cfRule type="dataBar" priority="78">
      <dataBar>
        <cfvo type="min"/>
        <cfvo type="max"/>
        <color theme="0" tint="-0.249977111117893"/>
      </dataBar>
      <extLst>
        <ext xmlns:x14="http://schemas.microsoft.com/office/spreadsheetml/2009/9/main" uri="{B025F937-C7B1-47D3-B67F-A62EFF666E3E}">
          <x14:id>{02BB7D8E-A50B-4C8F-AD03-58212DA1187E}</x14:id>
        </ext>
      </extLst>
    </cfRule>
  </conditionalFormatting>
  <conditionalFormatting sqref="T37:U37 R37 W37 K37">
    <cfRule type="dataBar" priority="71">
      <dataBar>
        <cfvo type="min"/>
        <cfvo type="max"/>
        <color rgb="FFD4D4D0"/>
      </dataBar>
      <extLst>
        <ext xmlns:x14="http://schemas.microsoft.com/office/spreadsheetml/2009/9/main" uri="{B025F937-C7B1-47D3-B67F-A62EFF666E3E}">
          <x14:id>{B4F01174-D6A0-4CCE-AB53-EB12D246678A}</x14:id>
        </ext>
      </extLst>
    </cfRule>
    <cfRule type="dataBar" priority="77">
      <dataBar>
        <cfvo type="min"/>
        <cfvo type="max"/>
        <color theme="0" tint="-0.249977111117893"/>
      </dataBar>
      <extLst>
        <ext xmlns:x14="http://schemas.microsoft.com/office/spreadsheetml/2009/9/main" uri="{B025F937-C7B1-47D3-B67F-A62EFF666E3E}">
          <x14:id>{3014EC67-9CD3-4BB7-950C-56FFB8661631}</x14:id>
        </ext>
      </extLst>
    </cfRule>
  </conditionalFormatting>
  <conditionalFormatting sqref="T58:U58 R58 W58 K58">
    <cfRule type="dataBar" priority="70">
      <dataBar>
        <cfvo type="min"/>
        <cfvo type="max"/>
        <color rgb="FFD4D4D0"/>
      </dataBar>
      <extLst>
        <ext xmlns:x14="http://schemas.microsoft.com/office/spreadsheetml/2009/9/main" uri="{B025F937-C7B1-47D3-B67F-A62EFF666E3E}">
          <x14:id>{E0F8104B-BF73-4CD6-A982-942A9D0E5738}</x14:id>
        </ext>
      </extLst>
    </cfRule>
    <cfRule type="dataBar" priority="76">
      <dataBar>
        <cfvo type="min"/>
        <cfvo type="max"/>
        <color theme="0" tint="-0.249977111117893"/>
      </dataBar>
      <extLst>
        <ext xmlns:x14="http://schemas.microsoft.com/office/spreadsheetml/2009/9/main" uri="{B025F937-C7B1-47D3-B67F-A62EFF666E3E}">
          <x14:id>{5C4E4584-E112-4ADA-AE1B-D6A891B61D7C}</x14:id>
        </ext>
      </extLst>
    </cfRule>
  </conditionalFormatting>
  <conditionalFormatting sqref="T95:U95 R95 W95 K95">
    <cfRule type="dataBar" priority="69">
      <dataBar>
        <cfvo type="min"/>
        <cfvo type="max"/>
        <color rgb="FFD4D4D0"/>
      </dataBar>
      <extLst>
        <ext xmlns:x14="http://schemas.microsoft.com/office/spreadsheetml/2009/9/main" uri="{B025F937-C7B1-47D3-B67F-A62EFF666E3E}">
          <x14:id>{DB5900B6-7E2E-46A8-9638-604044905568}</x14:id>
        </ext>
      </extLst>
    </cfRule>
    <cfRule type="dataBar" priority="75">
      <dataBar>
        <cfvo type="min"/>
        <cfvo type="max"/>
        <color theme="0" tint="-0.249977111117893"/>
      </dataBar>
      <extLst>
        <ext xmlns:x14="http://schemas.microsoft.com/office/spreadsheetml/2009/9/main" uri="{B025F937-C7B1-47D3-B67F-A62EFF666E3E}">
          <x14:id>{DCA2C130-0D07-47F5-9EAB-87C7D5ED53BA}</x14:id>
        </ext>
      </extLst>
    </cfRule>
  </conditionalFormatting>
  <conditionalFormatting sqref="K26">
    <cfRule type="dataBar" priority="72">
      <dataBar>
        <cfvo type="min"/>
        <cfvo type="max"/>
        <color rgb="FFD4D4D0"/>
      </dataBar>
      <extLst>
        <ext xmlns:x14="http://schemas.microsoft.com/office/spreadsheetml/2009/9/main" uri="{B025F937-C7B1-47D3-B67F-A62EFF666E3E}">
          <x14:id>{12BF9947-6B78-4CDF-8284-C61069502D2A}</x14:id>
        </ext>
      </extLst>
    </cfRule>
  </conditionalFormatting>
  <conditionalFormatting sqref="T172:U172 R172 W172 K172">
    <cfRule type="dataBar" priority="68">
      <dataBar>
        <cfvo type="min"/>
        <cfvo type="max"/>
        <color rgb="FFD4D4D0"/>
      </dataBar>
      <extLst>
        <ext xmlns:x14="http://schemas.microsoft.com/office/spreadsheetml/2009/9/main" uri="{B025F937-C7B1-47D3-B67F-A62EFF666E3E}">
          <x14:id>{6D983CF5-8DB2-4BFB-A62B-86183ACCEECA}</x14:id>
        </ext>
      </extLst>
    </cfRule>
  </conditionalFormatting>
  <conditionalFormatting sqref="T186:U186 R186 W186 K186">
    <cfRule type="dataBar" priority="67">
      <dataBar>
        <cfvo type="min"/>
        <cfvo type="max"/>
        <color rgb="FFD4D4D0"/>
      </dataBar>
      <extLst>
        <ext xmlns:x14="http://schemas.microsoft.com/office/spreadsheetml/2009/9/main" uri="{B025F937-C7B1-47D3-B67F-A62EFF666E3E}">
          <x14:id>{F0B909DC-573D-4976-B799-933BB26360D3}</x14:id>
        </ext>
      </extLst>
    </cfRule>
  </conditionalFormatting>
  <conditionalFormatting sqref="K204">
    <cfRule type="dataBar" priority="65">
      <dataBar>
        <cfvo type="min"/>
        <cfvo type="max"/>
        <color rgb="FF63C384"/>
      </dataBar>
      <extLst>
        <ext xmlns:x14="http://schemas.microsoft.com/office/spreadsheetml/2009/9/main" uri="{B025F937-C7B1-47D3-B67F-A62EFF666E3E}">
          <x14:id>{55834E27-FDC8-4C8B-8EF2-2B2DB1912FE8}</x14:id>
        </ext>
      </extLst>
    </cfRule>
  </conditionalFormatting>
  <conditionalFormatting sqref="K204">
    <cfRule type="dataBar" priority="64">
      <dataBar>
        <cfvo type="min"/>
        <cfvo type="max"/>
        <color rgb="FF63C384"/>
      </dataBar>
      <extLst>
        <ext xmlns:x14="http://schemas.microsoft.com/office/spreadsheetml/2009/9/main" uri="{B025F937-C7B1-47D3-B67F-A62EFF666E3E}">
          <x14:id>{F49C47D9-F71D-4F2B-9543-2A5483A5A679}</x14:id>
        </ext>
      </extLst>
    </cfRule>
  </conditionalFormatting>
  <conditionalFormatting sqref="K204">
    <cfRule type="dataBar" priority="63">
      <dataBar>
        <cfvo type="min"/>
        <cfvo type="max"/>
        <color rgb="FF638EC6"/>
      </dataBar>
      <extLst>
        <ext xmlns:x14="http://schemas.microsoft.com/office/spreadsheetml/2009/9/main" uri="{B025F937-C7B1-47D3-B67F-A62EFF666E3E}">
          <x14:id>{283FEC39-B13B-47AF-B099-042CAF610F88}</x14:id>
        </ext>
      </extLst>
    </cfRule>
  </conditionalFormatting>
  <conditionalFormatting sqref="K204">
    <cfRule type="dataBar" priority="62">
      <dataBar>
        <cfvo type="min"/>
        <cfvo type="max"/>
        <color rgb="FF638EC6"/>
      </dataBar>
      <extLst>
        <ext xmlns:x14="http://schemas.microsoft.com/office/spreadsheetml/2009/9/main" uri="{B025F937-C7B1-47D3-B67F-A62EFF666E3E}">
          <x14:id>{EDCEB787-ED20-41E2-B1C9-CED01E3F1EA2}</x14:id>
        </ext>
      </extLst>
    </cfRule>
  </conditionalFormatting>
  <conditionalFormatting sqref="K204">
    <cfRule type="dataBar" priority="66">
      <dataBar>
        <cfvo type="min"/>
        <cfvo type="max"/>
        <color theme="0" tint="-0.249977111117893"/>
      </dataBar>
      <extLst>
        <ext xmlns:x14="http://schemas.microsoft.com/office/spreadsheetml/2009/9/main" uri="{B025F937-C7B1-47D3-B67F-A62EFF666E3E}">
          <x14:id>{29C14F56-B645-4F4C-91FF-355E4B2E2746}</x14:id>
        </ext>
      </extLst>
    </cfRule>
  </conditionalFormatting>
  <conditionalFormatting sqref="K204">
    <cfRule type="dataBar" priority="60">
      <dataBar>
        <cfvo type="min"/>
        <cfvo type="max"/>
        <color rgb="FFD4D4D0"/>
      </dataBar>
      <extLst>
        <ext xmlns:x14="http://schemas.microsoft.com/office/spreadsheetml/2009/9/main" uri="{B025F937-C7B1-47D3-B67F-A62EFF666E3E}">
          <x14:id>{1B2CC74C-266F-4F3F-BBEC-E87FB34C73B9}</x14:id>
        </ext>
      </extLst>
    </cfRule>
    <cfRule type="dataBar" priority="61">
      <dataBar>
        <cfvo type="min"/>
        <cfvo type="max"/>
        <color theme="0" tint="-0.249977111117893"/>
      </dataBar>
      <extLst>
        <ext xmlns:x14="http://schemas.microsoft.com/office/spreadsheetml/2009/9/main" uri="{B025F937-C7B1-47D3-B67F-A62EFF666E3E}">
          <x14:id>{2DA5556F-DD52-47E3-B0DF-953431999A8D}</x14:id>
        </ext>
      </extLst>
    </cfRule>
  </conditionalFormatting>
  <conditionalFormatting sqref="U201">
    <cfRule type="dataBar" priority="58">
      <dataBar>
        <cfvo type="min"/>
        <cfvo type="max"/>
        <color rgb="FF63C384"/>
      </dataBar>
      <extLst>
        <ext xmlns:x14="http://schemas.microsoft.com/office/spreadsheetml/2009/9/main" uri="{B025F937-C7B1-47D3-B67F-A62EFF666E3E}">
          <x14:id>{236BC95F-60FC-43C9-9B1C-F8478F31D8C6}</x14:id>
        </ext>
      </extLst>
    </cfRule>
  </conditionalFormatting>
  <conditionalFormatting sqref="U201">
    <cfRule type="dataBar" priority="57">
      <dataBar>
        <cfvo type="min"/>
        <cfvo type="max"/>
        <color rgb="FF63C384"/>
      </dataBar>
      <extLst>
        <ext xmlns:x14="http://schemas.microsoft.com/office/spreadsheetml/2009/9/main" uri="{B025F937-C7B1-47D3-B67F-A62EFF666E3E}">
          <x14:id>{2FB43715-C3AC-4DA7-925A-1EB77672DCDA}</x14:id>
        </ext>
      </extLst>
    </cfRule>
  </conditionalFormatting>
  <conditionalFormatting sqref="U201">
    <cfRule type="dataBar" priority="56">
      <dataBar>
        <cfvo type="min"/>
        <cfvo type="max"/>
        <color rgb="FF638EC6"/>
      </dataBar>
      <extLst>
        <ext xmlns:x14="http://schemas.microsoft.com/office/spreadsheetml/2009/9/main" uri="{B025F937-C7B1-47D3-B67F-A62EFF666E3E}">
          <x14:id>{4880D7F1-7DAE-495B-A0A7-84E1795043D7}</x14:id>
        </ext>
      </extLst>
    </cfRule>
  </conditionalFormatting>
  <conditionalFormatting sqref="U201">
    <cfRule type="dataBar" priority="55">
      <dataBar>
        <cfvo type="min"/>
        <cfvo type="max"/>
        <color rgb="FF638EC6"/>
      </dataBar>
      <extLst>
        <ext xmlns:x14="http://schemas.microsoft.com/office/spreadsheetml/2009/9/main" uri="{B025F937-C7B1-47D3-B67F-A62EFF666E3E}">
          <x14:id>{E43E4C76-CC10-471D-999C-94402CFD124C}</x14:id>
        </ext>
      </extLst>
    </cfRule>
  </conditionalFormatting>
  <conditionalFormatting sqref="U201">
    <cfRule type="dataBar" priority="54">
      <dataBar>
        <cfvo type="min"/>
        <cfvo type="max"/>
        <color rgb="FF638EC6"/>
      </dataBar>
      <extLst>
        <ext xmlns:x14="http://schemas.microsoft.com/office/spreadsheetml/2009/9/main" uri="{B025F937-C7B1-47D3-B67F-A62EFF666E3E}">
          <x14:id>{0DAB804B-578A-4465-9DFD-BB5FAE54200B}</x14:id>
        </ext>
      </extLst>
    </cfRule>
  </conditionalFormatting>
  <conditionalFormatting sqref="U201">
    <cfRule type="dataBar" priority="53">
      <dataBar>
        <cfvo type="min"/>
        <cfvo type="max"/>
        <color rgb="FF638EC6"/>
      </dataBar>
      <extLst>
        <ext xmlns:x14="http://schemas.microsoft.com/office/spreadsheetml/2009/9/main" uri="{B025F937-C7B1-47D3-B67F-A62EFF666E3E}">
          <x14:id>{1F05E8A5-EBF2-4F79-825E-FD4FB9BF9576}</x14:id>
        </ext>
      </extLst>
    </cfRule>
  </conditionalFormatting>
  <conditionalFormatting sqref="U201">
    <cfRule type="dataBar" priority="52">
      <dataBar>
        <cfvo type="min"/>
        <cfvo type="max"/>
        <color rgb="FF638EC6"/>
      </dataBar>
      <extLst>
        <ext xmlns:x14="http://schemas.microsoft.com/office/spreadsheetml/2009/9/main" uri="{B025F937-C7B1-47D3-B67F-A62EFF666E3E}">
          <x14:id>{1CE5869F-2F1E-476C-922F-4EB45A8440E6}</x14:id>
        </ext>
      </extLst>
    </cfRule>
  </conditionalFormatting>
  <conditionalFormatting sqref="U201">
    <cfRule type="dataBar" priority="51">
      <dataBar>
        <cfvo type="min"/>
        <cfvo type="max"/>
        <color rgb="FF638EC6"/>
      </dataBar>
      <extLst>
        <ext xmlns:x14="http://schemas.microsoft.com/office/spreadsheetml/2009/9/main" uri="{B025F937-C7B1-47D3-B67F-A62EFF666E3E}">
          <x14:id>{BC01F442-8EBB-4C9E-91FC-46693ED089A4}</x14:id>
        </ext>
      </extLst>
    </cfRule>
  </conditionalFormatting>
  <conditionalFormatting sqref="U201">
    <cfRule type="dataBar" priority="59">
      <dataBar>
        <cfvo type="min"/>
        <cfvo type="max"/>
        <color theme="0" tint="-0.249977111117893"/>
      </dataBar>
      <extLst>
        <ext xmlns:x14="http://schemas.microsoft.com/office/spreadsheetml/2009/9/main" uri="{B025F937-C7B1-47D3-B67F-A62EFF666E3E}">
          <x14:id>{07995919-A13E-4313-9249-04AEB95226A9}</x14:id>
        </ext>
      </extLst>
    </cfRule>
  </conditionalFormatting>
  <conditionalFormatting sqref="U201">
    <cfRule type="dataBar" priority="49">
      <dataBar>
        <cfvo type="min"/>
        <cfvo type="max"/>
        <color rgb="FFD4D4D0"/>
      </dataBar>
      <extLst>
        <ext xmlns:x14="http://schemas.microsoft.com/office/spreadsheetml/2009/9/main" uri="{B025F937-C7B1-47D3-B67F-A62EFF666E3E}">
          <x14:id>{A2CCB1F9-A86D-4049-B485-25EF51F0078B}</x14:id>
        </ext>
      </extLst>
    </cfRule>
    <cfRule type="dataBar" priority="50">
      <dataBar>
        <cfvo type="min"/>
        <cfvo type="max"/>
        <color theme="0" tint="-0.249977111117893"/>
      </dataBar>
      <extLst>
        <ext xmlns:x14="http://schemas.microsoft.com/office/spreadsheetml/2009/9/main" uri="{B025F937-C7B1-47D3-B67F-A62EFF666E3E}">
          <x14:id>{17799DC2-8A1B-4436-BD5B-62ACE3AEB93A}</x14:id>
        </ext>
      </extLst>
    </cfRule>
  </conditionalFormatting>
  <conditionalFormatting sqref="U201 U210 K204">
    <cfRule type="dataBar" priority="231">
      <dataBar>
        <cfvo type="min"/>
        <cfvo type="max"/>
        <color rgb="FFD4D4D0"/>
      </dataBar>
      <extLst>
        <ext xmlns:x14="http://schemas.microsoft.com/office/spreadsheetml/2009/9/main" uri="{B025F937-C7B1-47D3-B67F-A62EFF666E3E}">
          <x14:id>{474A2B94-DFF7-4E7B-A646-84F7689BA565}</x14:id>
        </ext>
      </extLst>
    </cfRule>
  </conditionalFormatting>
  <conditionalFormatting sqref="L212 U213">
    <cfRule type="dataBar" priority="37">
      <dataBar>
        <cfvo type="min"/>
        <cfvo type="max"/>
        <color rgb="FFD4D4D0"/>
      </dataBar>
      <extLst>
        <ext xmlns:x14="http://schemas.microsoft.com/office/spreadsheetml/2009/9/main" uri="{B025F937-C7B1-47D3-B67F-A62EFF666E3E}">
          <x14:id>{4A5B3323-965D-4CF5-AEC5-89EBCA09C7F3}</x14:id>
        </ext>
      </extLst>
    </cfRule>
    <cfRule type="dataBar" priority="45">
      <dataBar>
        <cfvo type="min"/>
        <cfvo type="max"/>
        <color rgb="FF63C384"/>
      </dataBar>
      <extLst>
        <ext xmlns:x14="http://schemas.microsoft.com/office/spreadsheetml/2009/9/main" uri="{B025F937-C7B1-47D3-B67F-A62EFF666E3E}">
          <x14:id>{3CB0B0C8-DC97-4D2E-9C5A-AE0A782B0BD0}</x14:id>
        </ext>
      </extLst>
    </cfRule>
  </conditionalFormatting>
  <conditionalFormatting sqref="K212 U212">
    <cfRule type="dataBar" priority="38">
      <dataBar>
        <cfvo type="min"/>
        <cfvo type="max"/>
        <color rgb="FFD4D4D0"/>
      </dataBar>
      <extLst>
        <ext xmlns:x14="http://schemas.microsoft.com/office/spreadsheetml/2009/9/main" uri="{B025F937-C7B1-47D3-B67F-A62EFF666E3E}">
          <x14:id>{D4CFA265-229E-4492-A420-F193140B3AB8}</x14:id>
        </ext>
      </extLst>
    </cfRule>
    <cfRule type="dataBar" priority="46">
      <dataBar>
        <cfvo type="min"/>
        <cfvo type="max"/>
        <color rgb="FF638EC6"/>
      </dataBar>
      <extLst>
        <ext xmlns:x14="http://schemas.microsoft.com/office/spreadsheetml/2009/9/main" uri="{B025F937-C7B1-47D3-B67F-A62EFF666E3E}">
          <x14:id>{369B3822-53DB-4214-938B-A2239974E464}</x14:id>
        </ext>
      </extLst>
    </cfRule>
  </conditionalFormatting>
  <conditionalFormatting sqref="M212 U214">
    <cfRule type="dataBar" priority="36">
      <dataBar>
        <cfvo type="min"/>
        <cfvo type="max"/>
        <color rgb="FFD4D4D0"/>
      </dataBar>
      <extLst>
        <ext xmlns:x14="http://schemas.microsoft.com/office/spreadsheetml/2009/9/main" uri="{B025F937-C7B1-47D3-B67F-A62EFF666E3E}">
          <x14:id>{08963F6F-4FEE-4D38-A11F-ECAA18654E04}</x14:id>
        </ext>
      </extLst>
    </cfRule>
    <cfRule type="dataBar" priority="42">
      <dataBar>
        <cfvo type="min"/>
        <cfvo type="max"/>
        <color rgb="FFFF555A"/>
      </dataBar>
      <extLst>
        <ext xmlns:x14="http://schemas.microsoft.com/office/spreadsheetml/2009/9/main" uri="{B025F937-C7B1-47D3-B67F-A62EFF666E3E}">
          <x14:id>{1D6C4D29-4B83-4177-9BEB-46F863A11A25}</x14:id>
        </ext>
      </extLst>
    </cfRule>
  </conditionalFormatting>
  <conditionalFormatting sqref="N212 U215">
    <cfRule type="dataBar" priority="35">
      <dataBar>
        <cfvo type="min"/>
        <cfvo type="max"/>
        <color rgb="FFD4D4D0"/>
      </dataBar>
      <extLst>
        <ext xmlns:x14="http://schemas.microsoft.com/office/spreadsheetml/2009/9/main" uri="{B025F937-C7B1-47D3-B67F-A62EFF666E3E}">
          <x14:id>{A4B8F4F2-142E-4269-9F1A-DE7922C8B091}</x14:id>
        </ext>
      </extLst>
    </cfRule>
    <cfRule type="dataBar" priority="41">
      <dataBar>
        <cfvo type="min"/>
        <cfvo type="max"/>
        <color rgb="FF638EC6"/>
      </dataBar>
      <extLst>
        <ext xmlns:x14="http://schemas.microsoft.com/office/spreadsheetml/2009/9/main" uri="{B025F937-C7B1-47D3-B67F-A62EFF666E3E}">
          <x14:id>{B286DBB3-B5E0-492B-9F6C-716D9D59D630}</x14:id>
        </ext>
      </extLst>
    </cfRule>
  </conditionalFormatting>
  <conditionalFormatting sqref="O212 U216">
    <cfRule type="dataBar" priority="34">
      <dataBar>
        <cfvo type="min"/>
        <cfvo type="max"/>
        <color rgb="FFD4D4D0"/>
      </dataBar>
      <extLst>
        <ext xmlns:x14="http://schemas.microsoft.com/office/spreadsheetml/2009/9/main" uri="{B025F937-C7B1-47D3-B67F-A62EFF666E3E}">
          <x14:id>{3653A94F-C21D-4660-866F-46A0088224D2}</x14:id>
        </ext>
      </extLst>
    </cfRule>
    <cfRule type="dataBar" priority="40">
      <dataBar>
        <cfvo type="min"/>
        <cfvo type="max"/>
        <color rgb="FFD6007B"/>
      </dataBar>
      <extLst>
        <ext xmlns:x14="http://schemas.microsoft.com/office/spreadsheetml/2009/9/main" uri="{B025F937-C7B1-47D3-B67F-A62EFF666E3E}">
          <x14:id>{BEB4623D-F22E-4736-9C3D-0C750A1FD1DC}</x14:id>
        </ext>
      </extLst>
    </cfRule>
  </conditionalFormatting>
  <conditionalFormatting sqref="P212 U217">
    <cfRule type="dataBar" priority="33">
      <dataBar>
        <cfvo type="min"/>
        <cfvo type="max"/>
        <color rgb="FFD4D4D0"/>
      </dataBar>
      <extLst>
        <ext xmlns:x14="http://schemas.microsoft.com/office/spreadsheetml/2009/9/main" uri="{B025F937-C7B1-47D3-B67F-A62EFF666E3E}">
          <x14:id>{6C5C3748-F6EC-4116-BB37-8B2647234AAA}</x14:id>
        </ext>
      </extLst>
    </cfRule>
    <cfRule type="dataBar" priority="39">
      <dataBar>
        <cfvo type="min"/>
        <cfvo type="max"/>
        <color rgb="FF63C384"/>
      </dataBar>
      <extLst>
        <ext xmlns:x14="http://schemas.microsoft.com/office/spreadsheetml/2009/9/main" uri="{B025F937-C7B1-47D3-B67F-A62EFF666E3E}">
          <x14:id>{D82EEF75-5B5A-4F1B-B79D-A1A1EBBED7DA}</x14:id>
        </ext>
      </extLst>
    </cfRule>
  </conditionalFormatting>
  <conditionalFormatting sqref="L212 T213">
    <cfRule type="dataBar" priority="23">
      <dataBar>
        <cfvo type="min"/>
        <cfvo type="max"/>
        <color rgb="FFD4D4D0"/>
      </dataBar>
      <extLst>
        <ext xmlns:x14="http://schemas.microsoft.com/office/spreadsheetml/2009/9/main" uri="{B025F937-C7B1-47D3-B67F-A62EFF666E3E}">
          <x14:id>{B6D3D3F4-037C-49F7-9FA7-F4AEC96CC6A7}</x14:id>
        </ext>
      </extLst>
    </cfRule>
  </conditionalFormatting>
  <conditionalFormatting sqref="T214 M212">
    <cfRule type="dataBar" priority="22">
      <dataBar>
        <cfvo type="min"/>
        <cfvo type="max"/>
        <color rgb="FFD4D4D0"/>
      </dataBar>
      <extLst>
        <ext xmlns:x14="http://schemas.microsoft.com/office/spreadsheetml/2009/9/main" uri="{B025F937-C7B1-47D3-B67F-A62EFF666E3E}">
          <x14:id>{180BB2F8-9679-4982-BA26-8519439D3971}</x14:id>
        </ext>
      </extLst>
    </cfRule>
  </conditionalFormatting>
  <conditionalFormatting sqref="T215 N212">
    <cfRule type="dataBar" priority="21">
      <dataBar>
        <cfvo type="min"/>
        <cfvo type="max"/>
        <color rgb="FFD4D4D0"/>
      </dataBar>
      <extLst>
        <ext xmlns:x14="http://schemas.microsoft.com/office/spreadsheetml/2009/9/main" uri="{B025F937-C7B1-47D3-B67F-A62EFF666E3E}">
          <x14:id>{C0B86EA7-F56A-467A-AC22-0F26E259DBA3}</x14:id>
        </ext>
      </extLst>
    </cfRule>
  </conditionalFormatting>
  <conditionalFormatting sqref="T216 O212">
    <cfRule type="dataBar" priority="20">
      <dataBar>
        <cfvo type="min"/>
        <cfvo type="max"/>
        <color rgb="FFD4D4D0"/>
      </dataBar>
      <extLst>
        <ext xmlns:x14="http://schemas.microsoft.com/office/spreadsheetml/2009/9/main" uri="{B025F937-C7B1-47D3-B67F-A62EFF666E3E}">
          <x14:id>{DF481C7A-B600-4AB4-BDA7-B710848EA537}</x14:id>
        </ext>
      </extLst>
    </cfRule>
  </conditionalFormatting>
  <conditionalFormatting sqref="T217 P212">
    <cfRule type="dataBar" priority="19">
      <dataBar>
        <cfvo type="min"/>
        <cfvo type="max"/>
        <color rgb="FFD4D4D0"/>
      </dataBar>
      <extLst>
        <ext xmlns:x14="http://schemas.microsoft.com/office/spreadsheetml/2009/9/main" uri="{B025F937-C7B1-47D3-B67F-A62EFF666E3E}">
          <x14:id>{0C01176B-0F47-4016-B560-53E817D6F6CC}</x14:id>
        </ext>
      </extLst>
    </cfRule>
  </conditionalFormatting>
  <conditionalFormatting sqref="K212 T212">
    <cfRule type="dataBar" priority="18">
      <dataBar>
        <cfvo type="min"/>
        <cfvo type="max"/>
        <color rgb="FFD4D4D0"/>
      </dataBar>
      <extLst>
        <ext xmlns:x14="http://schemas.microsoft.com/office/spreadsheetml/2009/9/main" uri="{B025F937-C7B1-47D3-B67F-A62EFF666E3E}">
          <x14:id>{7C6B51A5-66B8-413E-9201-F02B1E7A67BB}</x14:id>
        </ext>
      </extLst>
    </cfRule>
  </conditionalFormatting>
  <conditionalFormatting sqref="K212">
    <cfRule type="expression" dxfId="22" priority="11">
      <formula>NOT(K210="")</formula>
    </cfRule>
    <cfRule type="expression" dxfId="21" priority="256">
      <formula>$N$210&lt;12.5</formula>
    </cfRule>
  </conditionalFormatting>
  <conditionalFormatting sqref="K210">
    <cfRule type="expression" dxfId="20" priority="16">
      <formula>NOT(K210="")</formula>
    </cfRule>
  </conditionalFormatting>
  <conditionalFormatting sqref="L210:P210">
    <cfRule type="expression" dxfId="19" priority="14">
      <formula>NOT(L210="")</formula>
    </cfRule>
  </conditionalFormatting>
  <conditionalFormatting sqref="K211">
    <cfRule type="expression" dxfId="18" priority="13">
      <formula>NOT(K210="")</formula>
    </cfRule>
  </conditionalFormatting>
  <conditionalFormatting sqref="L211:P211">
    <cfRule type="expression" dxfId="17" priority="12">
      <formula>NOT(L210="")</formula>
    </cfRule>
  </conditionalFormatting>
  <conditionalFormatting sqref="L212">
    <cfRule type="expression" dxfId="16" priority="10">
      <formula>NOT(L210="")</formula>
    </cfRule>
  </conditionalFormatting>
  <conditionalFormatting sqref="M212">
    <cfRule type="expression" dxfId="15" priority="9">
      <formula>NOT(M210="")</formula>
    </cfRule>
  </conditionalFormatting>
  <conditionalFormatting sqref="N212">
    <cfRule type="expression" dxfId="14" priority="8">
      <formula>NOT(N210="")</formula>
    </cfRule>
  </conditionalFormatting>
  <conditionalFormatting sqref="O212">
    <cfRule type="expression" dxfId="13" priority="7">
      <formula>NOT(O210="")</formula>
    </cfRule>
  </conditionalFormatting>
  <conditionalFormatting sqref="P212">
    <cfRule type="expression" dxfId="12" priority="6">
      <formula>NOT(P210="")</formula>
    </cfRule>
  </conditionalFormatting>
  <conditionalFormatting sqref="D75:G75 F92:G92 D92 D80:G81 D86:G87 D10:G14 D26:G36 D45:G57 D64:G70 D180:G185">
    <cfRule type="expression" dxfId="11" priority="258">
      <formula>AND(NOT($I10=""),D10="x")</formula>
    </cfRule>
  </conditionalFormatting>
  <conditionalFormatting sqref="D103:G108">
    <cfRule type="expression" dxfId="10" priority="259">
      <formula>AND(NOT($I103=""),D103="&gt;0")</formula>
    </cfRule>
  </conditionalFormatting>
  <conditionalFormatting sqref="D129:G129 D137 F137:G137 D145 F145:G145 D153 F153:G153 D167:G167 D102:G108 D117:G120">
    <cfRule type="expression" dxfId="9" priority="260">
      <formula>AND(NOT($I102=""),D102&gt;0)</formula>
    </cfRule>
  </conditionalFormatting>
  <conditionalFormatting sqref="R204 U201 W204 K204">
    <cfRule type="dataBar" priority="377">
      <dataBar>
        <cfvo type="min"/>
        <cfvo type="max"/>
        <color rgb="FFD4D4D0"/>
      </dataBar>
      <extLst>
        <ext xmlns:x14="http://schemas.microsoft.com/office/spreadsheetml/2009/9/main" uri="{B025F937-C7B1-47D3-B67F-A62EFF666E3E}">
          <x14:id>{8176F706-CE08-48B5-AE6C-2D68B24D776C}</x14:id>
        </ext>
      </extLst>
    </cfRule>
  </conditionalFormatting>
  <conditionalFormatting sqref="K204:P204 U201">
    <cfRule type="dataBar" priority="1">
      <dataBar>
        <cfvo type="min"/>
        <cfvo type="max"/>
        <color rgb="FFD4D4D0"/>
      </dataBar>
      <extLst>
        <ext xmlns:x14="http://schemas.microsoft.com/office/spreadsheetml/2009/9/main" uri="{B025F937-C7B1-47D3-B67F-A62EFF666E3E}">
          <x14:id>{CC7E3EBB-1118-4B86-9DDA-D14902F74FE0}</x14:id>
        </ext>
      </extLst>
    </cfRule>
  </conditionalFormatting>
  <conditionalFormatting sqref="E109:G111 D102:G108">
    <cfRule type="expression" dxfId="8" priority="412">
      <formula>$U$101=$C$188</formula>
    </cfRule>
  </conditionalFormatting>
  <conditionalFormatting sqref="E121:G123 D117:G120">
    <cfRule type="expression" dxfId="7" priority="414">
      <formula>$U$116=$C$188</formula>
    </cfRule>
  </conditionalFormatting>
  <conditionalFormatting sqref="E129:G130 D129">
    <cfRule type="expression" dxfId="6" priority="416">
      <formula>$U$124=$C$188</formula>
    </cfRule>
  </conditionalFormatting>
  <conditionalFormatting sqref="D137:G137 F138:G138">
    <cfRule type="expression" dxfId="5" priority="417">
      <formula>$U$132=$C$188</formula>
    </cfRule>
  </conditionalFormatting>
  <conditionalFormatting sqref="D145:G145 F146:G146">
    <cfRule type="expression" dxfId="4" priority="421">
      <formula>$U$139=$C$188</formula>
    </cfRule>
  </conditionalFormatting>
  <conditionalFormatting sqref="D153:G154 F155:G155">
    <cfRule type="expression" dxfId="3" priority="424">
      <formula>$U$151=$C$188</formula>
    </cfRule>
  </conditionalFormatting>
  <dataValidations count="6">
    <dataValidation type="list" allowBlank="1" showDropDown="1" showInputMessage="1" showErrorMessage="1" error="Bitte nur &quot;x&quot; eingeben" sqref="F64:G70 D153 D145 D137 D167:G167 D102:D108 F80:G81 D18 D75:F77 G77 G75 D92:G92 F71:F72 D86:G87 D26:G36 G72 D10:G14 D45:G57 F82 F83:G83 D80:E83 D64:E72 D180:G185">
      <formula1>$B$188</formula1>
    </dataValidation>
    <dataValidation type="decimal" allowBlank="1" showInputMessage="1" showErrorMessage="1" error="Bitte nur Zahlen eingeben" sqref="E102:G108">
      <formula1>1</formula1>
      <formula2>100</formula2>
    </dataValidation>
    <dataValidation type="list" allowBlank="1" showDropDown="1" showInputMessage="1" showErrorMessage="1" error="Bitte &quot;x&quot; eingeben" sqref="D117:D120 D129">
      <formula1>$B$188</formula1>
    </dataValidation>
    <dataValidation type="decimal" allowBlank="1" showInputMessage="1" showErrorMessage="1" error="Bitte nur Zahlen eingeben" sqref="F153:G153 E129:G129 F137:G137 F145:G145 G117:G120">
      <formula1>1</formula1>
      <formula2>1000</formula2>
    </dataValidation>
    <dataValidation type="list" allowBlank="1" showInputMessage="1" showErrorMessage="1" prompt="Wird in diesem Eingabefeld &quot;Häufigkeit pro Monat&quot; ausgewählt, werden ausschließlich Angaben des Tabellenblatts &quot;Taggenaue Erfassung&quot; berücksichtigt. " sqref="U101 U151 U139 U132 U124 U116">
      <formula1>$C$188:$D$188</formula1>
    </dataValidation>
    <dataValidation type="decimal" allowBlank="1" showDropDown="1" showInputMessage="1" showErrorMessage="1" error="Bitte nur Zahlen eingeben" sqref="E117:F120">
      <formula1>1</formula1>
      <formula2>100</formula2>
    </dataValidation>
  </dataValidations>
  <hyperlinks>
    <hyperlink ref="B11" location="'Erläuterungen Modul 1'!B13:C18" tooltip="zur Erläuterung" display="4.1.2"/>
    <hyperlink ref="B12" location="'Erläuterungen Modul 1'!B20:C25" tooltip="zur Erläuterung" display="4.1.3"/>
    <hyperlink ref="B13" location="'Erläuterungen Modul 1'!B27:C33" tooltip="zur Erläuterung" display="4.1.4"/>
    <hyperlink ref="B14" location="'Erläuterungen Modul 1'!B35:C41" tooltip="zur Erläuterung" display="4.1.5"/>
    <hyperlink ref="B18" location="'Erläuterungen Modul 1'!B43:C45" tooltip="zur Erläuterung" display="4.1.6"/>
    <hyperlink ref="B26" location="'Modul 2'!B6:C12" tooltip="zur Erläuterung" display="4.2.1"/>
    <hyperlink ref="B27" location="'Modul 2'!B14:C19" tooltip="zur Erläuterung" display="4.2.2"/>
    <hyperlink ref="B28" location="'Modul 2'!B21:C27" tooltip="zur Erläuterung" display="4.2.3"/>
    <hyperlink ref="B29" location="'Modul 2'!B29:C35" tooltip="zur Erläuterung" display="4.2.4"/>
    <hyperlink ref="B30" location="'Modul 2'!B37:C43" tooltip="zur Erläuterung" display="4.2.5"/>
    <hyperlink ref="B31" location="'Modul 2'!B45:C51" tooltip="zur Erläuterung" display="4.2.6"/>
    <hyperlink ref="B32" location="'Modul 2'!B53:C59" tooltip="zur Erläuterung" display="4.2.7"/>
    <hyperlink ref="B33" location="'Modul 2'!B61:C67" tooltip="zur Erläuterung" display="4.2.8"/>
    <hyperlink ref="B34" location="'Modul 2'!B70:C75" tooltip="zur Erläuterung" display="4.2.9"/>
    <hyperlink ref="B35" location="'Modul 2'!B77:C83" tooltip="zur Erläuterung" display="4.2.10"/>
    <hyperlink ref="B36" location="'Modul 2'!B85:C90" tooltip="zur Erläuterung" display="4.2.11"/>
    <hyperlink ref="B45" location="'Modul 3'!B8:B10" tooltip="zur Erläuterung" display="4.3.1"/>
    <hyperlink ref="B46" location="'Modul 3'!B12:B14" tooltip="zur Erläuterung" display="4.3.2"/>
    <hyperlink ref="B47" location="'Modul 3'!B16:B18" tooltip="zur Erläuterung" display="4.3.3"/>
    <hyperlink ref="B48" location="'Modul 3'!B20:B22" tooltip="zur Erläuterung" display="4.3.4"/>
    <hyperlink ref="B49" location="'Modul 3'!B24:B26" tooltip="zur Erläuterung" display="4.3.5"/>
    <hyperlink ref="B50" location="'Modul 3'!B28:B30" tooltip="zur Erläuterung" display="4.3.6"/>
    <hyperlink ref="B51" location="'Modul 3'!B31:B34" tooltip="zur Erläuterung" display="4.3.7"/>
    <hyperlink ref="B52" location="'Modul 3'!B36:B38" tooltip="zur Erläuterung" display="4.3.8"/>
    <hyperlink ref="B53" location="'Modul 3'!B40:B42" tooltip="zur Erläuterung" display="4.3.9"/>
    <hyperlink ref="B54" location="'Modul 3'!B44:B46" tooltip="zur Erläuterung" display="4.3.10"/>
    <hyperlink ref="B55" location="'Modul 3'!B48:B50" tooltip="zur Erläuterung" display="4.3.11"/>
    <hyperlink ref="B56" location="'Modul 3'!B52:B54" tooltip="zur Erläuterung" display="4.3.12"/>
    <hyperlink ref="B57" location="'Modul 3'!B56:B58" tooltip="zur Erläuterung" display="4.3.13"/>
    <hyperlink ref="B64" location="'Modul 4'!B9:C14" tooltip="zur Erläuterung" display="4.4.1"/>
    <hyperlink ref="B65" location="'Modul 4'!B16:C21" tooltip="zur Erläuterung" display="4.4.2"/>
    <hyperlink ref="B66" location="'Modul 4'!B23:C28" tooltip="zur Erläuterung" display="4.4.3"/>
    <hyperlink ref="B67" location="'Modul 4'!B30:C36" tooltip="zur Erläuterung" display="4.4.4"/>
    <hyperlink ref="B68" location="'Modul 4'!B38:C44" tooltip="zur Erläuterung" display="4.4.5"/>
    <hyperlink ref="B69" location="'Modul 4'!B46:C52" tooltip="zur Erläuterung" display="4.4.6"/>
    <hyperlink ref="B70" location="'Modul 4'!B54:C60" tooltip="zur Erläuterung" display="4.4.7"/>
    <hyperlink ref="B75" location="'Modul 4'!B62:C68" tooltip="zur Erläuterung" display="4.4.8"/>
    <hyperlink ref="B80" location="'Modul 4'!B70:C76" tooltip="zur Erläuterung" display="4.4.9"/>
    <hyperlink ref="B81" location="'Modul 4'!B78:C84" tooltip="zur Erläuterung" display="4.4.10"/>
    <hyperlink ref="B86" location="'Modul 4'!B86:C92" tooltip="zur Erläuterung" display="4.4.11"/>
    <hyperlink ref="B87" location="'Modul 4'!B94:C100" tooltip="zur Erläuterung" display="4.4.12"/>
    <hyperlink ref="B92" location="'Modul 4'!B102:C108" tooltip="zur Erläuterung" display="4.4.13"/>
    <hyperlink ref="B102" location="'Modul 5'!B11:B13" tooltip="zur Erläuterung" display="4.5.1"/>
    <hyperlink ref="B103" location="'Modul 5'!B15:B17" tooltip="zur Erläuterung" display="4.5.2"/>
    <hyperlink ref="B104" location="'Modul 5'!B19:B21" tooltip="zur Erläuterung" display="4.5.3"/>
    <hyperlink ref="B105" location="'Modul 5'!B23:B25" tooltip="zur Erläuterung" display="4.5.4"/>
    <hyperlink ref="B106" location="'Modul 5'!B27:B29" tooltip="zur Erläuterung" display="4.5.5"/>
    <hyperlink ref="B107" location="'Modul 5'!B31:B33" tooltip="zur Erläuterung" display="4.5.6"/>
    <hyperlink ref="B108" location="'Modul 5'!B35:B37" tooltip="zur Erläuterung" display="4.5.7"/>
    <hyperlink ref="B117" location="'Modul 5'!B39:B41" tooltip="zur Erläuterung" display="4.5.8"/>
    <hyperlink ref="B118" location="'Modul 5'!B43:B45" tooltip="zur Erläuterung" display="4.5.9"/>
    <hyperlink ref="B119" location="'Modul 5'!B47:B49" tooltip="zur Erläuterung" display="4.5.10"/>
    <hyperlink ref="B120" location="'Modul 5'!B51:B53" tooltip="zur Erläuterung" display="4.5.11"/>
    <hyperlink ref="B129" location="'Modul 5'!B55:B57" tooltip="zur Erläuterung" display="4.5.12"/>
    <hyperlink ref="B137" location="'Modul 5'!B59:B61" tooltip="zur Erläuterung" display="4.5.13"/>
    <hyperlink ref="B145" location="'Modul 5'!B63:B65" tooltip="zur Erläuterung" display="4.5.14"/>
    <hyperlink ref="B153" location="'Modul 5'!B66:B68" display="4.5.15"/>
    <hyperlink ref="B167" location="'Modul 5'!B71:B75" tooltip="zur Erläuterung" display="4.5.16"/>
    <hyperlink ref="B180" location="'Modul 6'!B6:C12" tooltip="zur Erläuterung" display="4.6.1"/>
    <hyperlink ref="B181" location="'Modul 6'!B14:C20" tooltip="zur Erläuterung" display="4.6.2"/>
    <hyperlink ref="B182" location="'Modul 6'!C22:C28" tooltip="zur Erläuterung" display="4.6.3"/>
    <hyperlink ref="B183" location="'Modul 6'!B30:C36" tooltip="zur Erläuterung" display="4.6.4"/>
    <hyperlink ref="B184" location="'Modul 6'!B38:C43" tooltip="zur Erläuterung" display="4.6.5"/>
    <hyperlink ref="B185" location="'Modul 6'!B45:C51" tooltip="zur Erläuterung" display="4.6.6"/>
    <hyperlink ref="C7" location="'Erläuterungen Modul 1'!B3:B4" display="zu allgemeinen Vorbemerkungen"/>
    <hyperlink ref="C42" location="'Modul 3'!B3:B6" tooltip="zu allgemeinen Vorbemerkungen" display="zu allgemeinen Vorbemerkungen"/>
    <hyperlink ref="C61" location="'Modul 4'!B3:B7" tooltip="zu allgemeinen Vorbemerkungen" display="zu allgemeinen Vorbemerkungen"/>
    <hyperlink ref="C100" location="'Modul 5'!B2:B9" tooltip="zu allgemeinen Vorbemerkungen" display="zu allgemeinen Vorbemerkungen"/>
    <hyperlink ref="C177" location="'Modul 6'!B3:C4" tooltip="zu allgemeinen Vorbemerkungen" display="zu allgemeinen Vorbemerkungen"/>
    <hyperlink ref="C23" location="'Modul 2'!B2:B4" tooltip="zu allgemeinen Vorbemerkungen" display="zu allgemeinen Vorbemerkungen"/>
    <hyperlink ref="B10" location="'Erläuterungen Modul 1'!B6:C11" tooltip="zur Erläuterung" display="4.1.1"/>
    <hyperlink ref="B153:B154" location="'Modul 5'!B67:B69" tooltip="zur Erläuterung" display="4.5.15"/>
    <hyperlink ref="B204:C204" location="Erhebungsbogen!B6" display="Erhebungsbogen!B6"/>
    <hyperlink ref="B205:C205" location="Erhebungsbogen!B22" display="Erhebungsbogen!B22"/>
    <hyperlink ref="B206:C206" location="Erhebungsbogen!B41" display="Erhebungsbogen!B41"/>
    <hyperlink ref="B208:C208" location="Erhebungsbogen!B60" display="Erhebungsbogen!B60"/>
    <hyperlink ref="B209:C209" location="Erhebungsbogen!B97" display="Erhebungsbogen!B97"/>
    <hyperlink ref="B210:C210" location="Erhebungsbogen!B176" display="Erhebungsbogen!B176"/>
    <hyperlink ref="H7" location="Erhebungsbogen!B213" display="zum Ergebnis"/>
    <hyperlink ref="H23" location="Erhebungsbogen!B213" display="zum Ergebnis"/>
    <hyperlink ref="H42" location="Erhebungsbogen!B213" display="zum Ergebnis"/>
    <hyperlink ref="H61" location="Erhebungsbogen!B213" display="zum Ergebnis"/>
    <hyperlink ref="H100" location="Erhebungsbogen!B213" display="zum Ergebnis"/>
    <hyperlink ref="H177" location="Erhebungsbogen!B213" display="zum Ergebnis"/>
  </hyperlinks>
  <pageMargins left="0.7" right="0.7" top="0.78740157499999996" bottom="0.78740157499999996" header="0.3" footer="0.3"/>
  <pageSetup paperSize="9" scale="85" orientation="portrait" r:id="rId1"/>
  <headerFooter>
    <oddHeader>&amp;R&amp;G</oddHeader>
  </headerFooter>
  <rowBreaks count="6" manualBreakCount="6">
    <brk id="37" max="16383" man="1"/>
    <brk id="59" max="16383" man="1"/>
    <brk id="95" max="16383" man="1"/>
    <brk id="131" max="16383" man="1"/>
    <brk id="172" max="16383" man="1"/>
    <brk id="200" max="16383" man="1"/>
  </rowBreaks>
  <legacyDrawingHF r:id="rId2"/>
  <extLst>
    <ext xmlns:x14="http://schemas.microsoft.com/office/spreadsheetml/2009/9/main" uri="{78C0D931-6437-407d-A8EE-F0AAD7539E65}">
      <x14:conditionalFormattings>
        <x14:conditionalFormatting xmlns:xm="http://schemas.microsoft.com/office/excel/2006/main">
          <x14:cfRule type="dataBar" id="{29DF977F-A357-497C-911E-2AAF42F1BEBB}">
            <x14:dataBar minLength="0" maxLength="100" gradient="0">
              <x14:cfvo type="autoMin"/>
              <x14:cfvo type="autoMax"/>
              <x14:negativeFillColor rgb="FFFF0000"/>
              <x14:axisColor rgb="FF000000"/>
            </x14:dataBar>
          </x14:cfRule>
          <xm:sqref>F10:F14</xm:sqref>
        </x14:conditionalFormatting>
        <x14:conditionalFormatting xmlns:xm="http://schemas.microsoft.com/office/excel/2006/main">
          <x14:cfRule type="dataBar" id="{DDE0D3D5-02C8-410C-B9A5-513E38418A62}">
            <x14:dataBar minLength="0" maxLength="100" border="1" negativeBarBorderColorSameAsPositive="0">
              <x14:cfvo type="autoMin"/>
              <x14:cfvo type="autoMax"/>
              <x14:borderColor rgb="FF63C384"/>
              <x14:negativeFillColor rgb="FFFF0000"/>
              <x14:negativeBorderColor rgb="FFFF0000"/>
              <x14:axisColor rgb="FF000000"/>
            </x14:dataBar>
          </x14:cfRule>
          <xm:sqref>K17</xm:sqref>
        </x14:conditionalFormatting>
        <x14:conditionalFormatting xmlns:xm="http://schemas.microsoft.com/office/excel/2006/main">
          <x14:cfRule type="dataBar" id="{4C88FF4C-DF58-4492-ADBE-471102AB8069}">
            <x14:dataBar minLength="0" maxLength="100" border="1" negativeBarBorderColorSameAsPositive="0">
              <x14:cfvo type="autoMin"/>
              <x14:cfvo type="autoMax"/>
              <x14:borderColor rgb="FF63C384"/>
              <x14:negativeFillColor rgb="FFFF0000"/>
              <x14:negativeBorderColor rgb="FFFF0000"/>
              <x14:axisColor rgb="FF000000"/>
            </x14:dataBar>
          </x14:cfRule>
          <xm:sqref>K17</xm:sqref>
        </x14:conditionalFormatting>
        <x14:conditionalFormatting xmlns:xm="http://schemas.microsoft.com/office/excel/2006/main">
          <x14:cfRule type="dataBar" id="{6AA91904-7769-4450-B96D-AEB539B886BE}">
            <x14:dataBar minLength="0" maxLength="100" border="1" negativeBarBorderColorSameAsPositive="0">
              <x14:cfvo type="autoMin"/>
              <x14:cfvo type="autoMax"/>
              <x14:borderColor rgb="FF63C384"/>
              <x14:negativeFillColor rgb="FFFF0000"/>
              <x14:negativeBorderColor rgb="FFFF0000"/>
              <x14:axisColor rgb="FF000000"/>
            </x14:dataBar>
          </x14:cfRule>
          <xm:sqref>U14</xm:sqref>
        </x14:conditionalFormatting>
        <x14:conditionalFormatting xmlns:xm="http://schemas.microsoft.com/office/excel/2006/main">
          <x14:cfRule type="dataBar" id="{1FCDC508-D189-43CE-BAA2-0D08D82C96DE}">
            <x14:dataBar minLength="0" maxLength="100" border="1" negativeBarBorderColorSameAsPositive="0">
              <x14:cfvo type="autoMin"/>
              <x14:cfvo type="autoMax"/>
              <x14:borderColor rgb="FF63C384"/>
              <x14:negativeFillColor rgb="FFFF0000"/>
              <x14:negativeBorderColor rgb="FFFF0000"/>
              <x14:axisColor rgb="FF000000"/>
            </x14:dataBar>
          </x14:cfRule>
          <xm:sqref>U14</xm:sqref>
        </x14:conditionalFormatting>
        <x14:conditionalFormatting xmlns:xm="http://schemas.microsoft.com/office/excel/2006/main">
          <x14:cfRule type="dataBar" id="{3D8D662B-5196-4442-8F69-79D1F58838DB}">
            <x14:dataBar minLength="0" maxLength="100" gradient="0">
              <x14:cfvo type="autoMin"/>
              <x14:cfvo type="autoMax"/>
              <x14:negativeFillColor rgb="FFFF0000"/>
              <x14:axisColor rgb="FF000000"/>
            </x14:dataBar>
          </x14:cfRule>
          <xm:sqref>K17 U14</xm:sqref>
        </x14:conditionalFormatting>
        <x14:conditionalFormatting xmlns:xm="http://schemas.microsoft.com/office/excel/2006/main">
          <x14:cfRule type="dataBar" id="{55E2283F-7A10-4347-9608-608E2B9DA4DD}">
            <x14:dataBar minLength="0" maxLength="100" border="1" negativeBarBorderColorSameAsPositive="0">
              <x14:cfvo type="autoMin"/>
              <x14:cfvo type="autoMax"/>
              <x14:borderColor rgb="FF63C384"/>
              <x14:negativeFillColor rgb="FFFF0000"/>
              <x14:negativeBorderColor rgb="FFFF0000"/>
              <x14:axisColor rgb="FF000000"/>
            </x14:dataBar>
          </x14:cfRule>
          <xm:sqref>U37</xm:sqref>
        </x14:conditionalFormatting>
        <x14:conditionalFormatting xmlns:xm="http://schemas.microsoft.com/office/excel/2006/main">
          <x14:cfRule type="dataBar" id="{D8122942-F55D-4C9B-AA45-E135464C0578}">
            <x14:dataBar minLength="0" maxLength="100" border="1" negativeBarBorderColorSameAsPositive="0">
              <x14:cfvo type="autoMin"/>
              <x14:cfvo type="autoMax"/>
              <x14:borderColor rgb="FF63C384"/>
              <x14:negativeFillColor rgb="FFFF0000"/>
              <x14:negativeBorderColor rgb="FFFF0000"/>
              <x14:axisColor rgb="FF000000"/>
            </x14:dataBar>
          </x14:cfRule>
          <xm:sqref>U37</xm:sqref>
        </x14:conditionalFormatting>
        <x14:conditionalFormatting xmlns:xm="http://schemas.microsoft.com/office/excel/2006/main">
          <x14:cfRule type="dataBar" id="{B2DCBE32-616D-4C15-BCA1-CBEAEDE2C5D8}">
            <x14:dataBar minLength="0" maxLength="100" gradient="0">
              <x14:cfvo type="autoMin"/>
              <x14:cfvo type="autoMax"/>
              <x14:negativeFillColor rgb="FFFF0000"/>
              <x14:axisColor rgb="FF000000"/>
            </x14:dataBar>
          </x14:cfRule>
          <xm:sqref>U37</xm:sqref>
        </x14:conditionalFormatting>
        <x14:conditionalFormatting xmlns:xm="http://schemas.microsoft.com/office/excel/2006/main">
          <x14:cfRule type="dataBar" id="{4615EE98-E649-46BB-98CA-A2C1EFD7D518}">
            <x14:dataBar minLength="0" maxLength="100" border="1" negativeBarBorderColorSameAsPositive="0">
              <x14:cfvo type="autoMin"/>
              <x14:cfvo type="autoMax"/>
              <x14:borderColor rgb="FF63C384"/>
              <x14:negativeFillColor rgb="FFFF0000"/>
              <x14:negativeBorderColor rgb="FFFF0000"/>
              <x14:axisColor rgb="FF000000"/>
            </x14:dataBar>
          </x14:cfRule>
          <xm:sqref>K37</xm:sqref>
        </x14:conditionalFormatting>
        <x14:conditionalFormatting xmlns:xm="http://schemas.microsoft.com/office/excel/2006/main">
          <x14:cfRule type="dataBar" id="{AAA9C5D8-245F-40D7-BD0D-0A73E6E7DA01}">
            <x14:dataBar minLength="0" maxLength="100" border="1" negativeBarBorderColorSameAsPositive="0">
              <x14:cfvo type="autoMin"/>
              <x14:cfvo type="autoMax"/>
              <x14:borderColor rgb="FF63C384"/>
              <x14:negativeFillColor rgb="FFFF0000"/>
              <x14:negativeBorderColor rgb="FFFF0000"/>
              <x14:axisColor rgb="FF000000"/>
            </x14:dataBar>
          </x14:cfRule>
          <xm:sqref>K37</xm:sqref>
        </x14:conditionalFormatting>
        <x14:conditionalFormatting xmlns:xm="http://schemas.microsoft.com/office/excel/2006/main">
          <x14:cfRule type="dataBar" id="{54748B7E-9503-4DAC-82DD-170C2BB50C59}">
            <x14:dataBar minLength="0" maxLength="100" gradient="0">
              <x14:cfvo type="autoMin"/>
              <x14:cfvo type="autoMax"/>
              <x14:negativeFillColor rgb="FFFF0000"/>
              <x14:axisColor rgb="FF000000"/>
            </x14:dataBar>
          </x14:cfRule>
          <xm:sqref>K37</xm:sqref>
        </x14:conditionalFormatting>
        <x14:conditionalFormatting xmlns:xm="http://schemas.microsoft.com/office/excel/2006/main">
          <x14:cfRule type="dataBar" id="{73DDA05A-4FCC-483A-99A8-35B64B79656B}">
            <x14:dataBar minLength="0" maxLength="100" gradient="0">
              <x14:cfvo type="autoMin"/>
              <x14:cfvo type="autoMax"/>
              <x14:negativeFillColor rgb="FFFF0000"/>
              <x14:axisColor rgb="FF000000"/>
            </x14:dataBar>
          </x14:cfRule>
          <xm:sqref>K37 U37</xm:sqref>
        </x14:conditionalFormatting>
        <x14:conditionalFormatting xmlns:xm="http://schemas.microsoft.com/office/excel/2006/main">
          <x14:cfRule type="dataBar" id="{01BAC34C-D71D-4271-AB95-0B5EBC28334A}">
            <x14:dataBar minLength="0" maxLength="100" border="1" negativeBarBorderColorSameAsPositive="0">
              <x14:cfvo type="autoMin"/>
              <x14:cfvo type="autoMax"/>
              <x14:borderColor rgb="FF63C384"/>
              <x14:negativeFillColor rgb="FFFF0000"/>
              <x14:negativeBorderColor rgb="FFFF0000"/>
              <x14:axisColor rgb="FF000000"/>
            </x14:dataBar>
          </x14:cfRule>
          <xm:sqref>U58</xm:sqref>
        </x14:conditionalFormatting>
        <x14:conditionalFormatting xmlns:xm="http://schemas.microsoft.com/office/excel/2006/main">
          <x14:cfRule type="dataBar" id="{52DF77F1-4CEA-48B2-A9AA-3E801991F879}">
            <x14:dataBar minLength="0" maxLength="100" border="1" negativeBarBorderColorSameAsPositive="0">
              <x14:cfvo type="autoMin"/>
              <x14:cfvo type="autoMax"/>
              <x14:borderColor rgb="FF63C384"/>
              <x14:negativeFillColor rgb="FFFF0000"/>
              <x14:negativeBorderColor rgb="FFFF0000"/>
              <x14:axisColor rgb="FF000000"/>
            </x14:dataBar>
          </x14:cfRule>
          <xm:sqref>U58</xm:sqref>
        </x14:conditionalFormatting>
        <x14:conditionalFormatting xmlns:xm="http://schemas.microsoft.com/office/excel/2006/main">
          <x14:cfRule type="dataBar" id="{27EA09D4-1B7F-4EF9-B99A-B70A052AF7EA}">
            <x14:dataBar minLength="0" maxLength="100" gradient="0">
              <x14:cfvo type="autoMin"/>
              <x14:cfvo type="autoMax"/>
              <x14:negativeFillColor rgb="FFFF0000"/>
              <x14:axisColor rgb="FF000000"/>
            </x14:dataBar>
          </x14:cfRule>
          <xm:sqref>U58</xm:sqref>
        </x14:conditionalFormatting>
        <x14:conditionalFormatting xmlns:xm="http://schemas.microsoft.com/office/excel/2006/main">
          <x14:cfRule type="dataBar" id="{45287EA0-AE15-4E7B-9BCF-DAC866DEB623}">
            <x14:dataBar minLength="0" maxLength="100" gradient="0">
              <x14:cfvo type="autoMin"/>
              <x14:cfvo type="autoMax"/>
              <x14:negativeFillColor rgb="FFFF0000"/>
              <x14:axisColor rgb="FF000000"/>
            </x14:dataBar>
          </x14:cfRule>
          <xm:sqref>U58</xm:sqref>
        </x14:conditionalFormatting>
        <x14:conditionalFormatting xmlns:xm="http://schemas.microsoft.com/office/excel/2006/main">
          <x14:cfRule type="dataBar" id="{6416F1CF-41B1-4F55-8136-99D1A714E7E4}">
            <x14:dataBar minLength="0" maxLength="100" gradient="0">
              <x14:cfvo type="autoMin"/>
              <x14:cfvo type="autoMax"/>
              <x14:negativeFillColor rgb="FFFF0000"/>
              <x14:axisColor rgb="FF000000"/>
            </x14:dataBar>
          </x14:cfRule>
          <xm:sqref>K58 U58</xm:sqref>
        </x14:conditionalFormatting>
        <x14:conditionalFormatting xmlns:xm="http://schemas.microsoft.com/office/excel/2006/main">
          <x14:cfRule type="dataBar" id="{ED9B11F4-6916-49E0-A2AC-4CB8F1704CD7}">
            <x14:dataBar minLength="0" maxLength="100" border="1" negativeBarBorderColorSameAsPositive="0">
              <x14:cfvo type="autoMin"/>
              <x14:cfvo type="autoMax"/>
              <x14:borderColor rgb="FF63C384"/>
              <x14:negativeFillColor rgb="FFFF0000"/>
              <x14:negativeBorderColor rgb="FFFF0000"/>
              <x14:axisColor rgb="FF000000"/>
            </x14:dataBar>
          </x14:cfRule>
          <xm:sqref>U95</xm:sqref>
        </x14:conditionalFormatting>
        <x14:conditionalFormatting xmlns:xm="http://schemas.microsoft.com/office/excel/2006/main">
          <x14:cfRule type="dataBar" id="{234700C4-E305-42FC-AABE-C42ED9D2ABE7}">
            <x14:dataBar minLength="0" maxLength="100" border="1" negativeBarBorderColorSameAsPositive="0">
              <x14:cfvo type="autoMin"/>
              <x14:cfvo type="autoMax"/>
              <x14:borderColor rgb="FF63C384"/>
              <x14:negativeFillColor rgb="FFFF0000"/>
              <x14:negativeBorderColor rgb="FFFF0000"/>
              <x14:axisColor rgb="FF000000"/>
            </x14:dataBar>
          </x14:cfRule>
          <xm:sqref>U95</xm:sqref>
        </x14:conditionalFormatting>
        <x14:conditionalFormatting xmlns:xm="http://schemas.microsoft.com/office/excel/2006/main">
          <x14:cfRule type="dataBar" id="{9680EA20-0F08-40C0-8EC3-1AE075F764E2}">
            <x14:dataBar minLength="0" maxLength="100" gradient="0">
              <x14:cfvo type="autoMin"/>
              <x14:cfvo type="autoMax"/>
              <x14:negativeFillColor rgb="FFFF0000"/>
              <x14:axisColor rgb="FF000000"/>
            </x14:dataBar>
          </x14:cfRule>
          <xm:sqref>U95</xm:sqref>
        </x14:conditionalFormatting>
        <x14:conditionalFormatting xmlns:xm="http://schemas.microsoft.com/office/excel/2006/main">
          <x14:cfRule type="dataBar" id="{403614FE-3504-49EC-A12F-1D29D4BE1383}">
            <x14:dataBar minLength="0" maxLength="100" gradient="0">
              <x14:cfvo type="autoMin"/>
              <x14:cfvo type="autoMax"/>
              <x14:negativeFillColor rgb="FFFF0000"/>
              <x14:axisColor rgb="FF000000"/>
            </x14:dataBar>
          </x14:cfRule>
          <xm:sqref>U95</xm:sqref>
        </x14:conditionalFormatting>
        <x14:conditionalFormatting xmlns:xm="http://schemas.microsoft.com/office/excel/2006/main">
          <x14:cfRule type="dataBar" id="{650F8044-1742-458E-8D9D-74D20AFE141A}">
            <x14:dataBar minLength="0" maxLength="100" gradient="0">
              <x14:cfvo type="autoMin"/>
              <x14:cfvo type="autoMax"/>
              <x14:negativeFillColor rgb="FFFF0000"/>
              <x14:axisColor rgb="FF000000"/>
            </x14:dataBar>
          </x14:cfRule>
          <xm:sqref>U95</xm:sqref>
        </x14:conditionalFormatting>
        <x14:conditionalFormatting xmlns:xm="http://schemas.microsoft.com/office/excel/2006/main">
          <x14:cfRule type="dataBar" id="{8470671B-B502-4B31-B22D-DBE2B7418FD0}">
            <x14:dataBar minLength="0" maxLength="100" gradient="0">
              <x14:cfvo type="autoMin"/>
              <x14:cfvo type="autoMax"/>
              <x14:negativeFillColor rgb="FFFF0000"/>
              <x14:axisColor rgb="FF000000"/>
            </x14:dataBar>
          </x14:cfRule>
          <xm:sqref>K95 U95</xm:sqref>
        </x14:conditionalFormatting>
        <x14:conditionalFormatting xmlns:xm="http://schemas.microsoft.com/office/excel/2006/main">
          <x14:cfRule type="dataBar" id="{9512DA35-5454-4B6E-8AD3-D16E536F05D7}">
            <x14:dataBar minLength="0" maxLength="100" border="1" negativeBarBorderColorSameAsPositive="0">
              <x14:cfvo type="autoMin"/>
              <x14:cfvo type="autoMax"/>
              <x14:borderColor rgb="FF63C384"/>
              <x14:negativeFillColor rgb="FFFF0000"/>
              <x14:negativeBorderColor rgb="FFFF0000"/>
              <x14:axisColor rgb="FF000000"/>
            </x14:dataBar>
          </x14:cfRule>
          <xm:sqref>U186</xm:sqref>
        </x14:conditionalFormatting>
        <x14:conditionalFormatting xmlns:xm="http://schemas.microsoft.com/office/excel/2006/main">
          <x14:cfRule type="dataBar" id="{95C33332-8246-424D-AD3D-73D1A3D56EDA}">
            <x14:dataBar minLength="0" maxLength="100" border="1" negativeBarBorderColorSameAsPositive="0">
              <x14:cfvo type="autoMin"/>
              <x14:cfvo type="autoMax"/>
              <x14:borderColor rgb="FF63C384"/>
              <x14:negativeFillColor rgb="FFFF0000"/>
              <x14:negativeBorderColor rgb="FFFF0000"/>
              <x14:axisColor rgb="FF000000"/>
            </x14:dataBar>
          </x14:cfRule>
          <xm:sqref>U186</xm:sqref>
        </x14:conditionalFormatting>
        <x14:conditionalFormatting xmlns:xm="http://schemas.microsoft.com/office/excel/2006/main">
          <x14:cfRule type="dataBar" id="{59A89EF8-D53A-4ECE-B4EA-D2B472E90A84}">
            <x14:dataBar minLength="0" maxLength="100" gradient="0">
              <x14:cfvo type="autoMin"/>
              <x14:cfvo type="autoMax"/>
              <x14:negativeFillColor rgb="FFFF0000"/>
              <x14:axisColor rgb="FF000000"/>
            </x14:dataBar>
          </x14:cfRule>
          <xm:sqref>U186</xm:sqref>
        </x14:conditionalFormatting>
        <x14:conditionalFormatting xmlns:xm="http://schemas.microsoft.com/office/excel/2006/main">
          <x14:cfRule type="dataBar" id="{5D3A1C57-443F-443B-8E66-01605E92CC87}">
            <x14:dataBar minLength="0" maxLength="100" gradient="0">
              <x14:cfvo type="autoMin"/>
              <x14:cfvo type="autoMax"/>
              <x14:negativeFillColor rgb="FFFF0000"/>
              <x14:axisColor rgb="FF000000"/>
            </x14:dataBar>
          </x14:cfRule>
          <xm:sqref>U186</xm:sqref>
        </x14:conditionalFormatting>
        <x14:conditionalFormatting xmlns:xm="http://schemas.microsoft.com/office/excel/2006/main">
          <x14:cfRule type="dataBar" id="{50727F85-7C08-41F1-A74E-0AD0D1F2850F}">
            <x14:dataBar minLength="0" maxLength="100" gradient="0">
              <x14:cfvo type="autoMin"/>
              <x14:cfvo type="autoMax"/>
              <x14:negativeFillColor rgb="FFFF0000"/>
              <x14:axisColor rgb="FF000000"/>
            </x14:dataBar>
          </x14:cfRule>
          <xm:sqref>U186</xm:sqref>
        </x14:conditionalFormatting>
        <x14:conditionalFormatting xmlns:xm="http://schemas.microsoft.com/office/excel/2006/main">
          <x14:cfRule type="dataBar" id="{6C8FA910-AEE2-485D-A425-EC6141ABC976}">
            <x14:dataBar minLength="0" maxLength="100" gradient="0">
              <x14:cfvo type="autoMin"/>
              <x14:cfvo type="autoMax"/>
              <x14:negativeFillColor rgb="FFFF0000"/>
              <x14:axisColor rgb="FF000000"/>
            </x14:dataBar>
          </x14:cfRule>
          <xm:sqref>U186</xm:sqref>
        </x14:conditionalFormatting>
        <x14:conditionalFormatting xmlns:xm="http://schemas.microsoft.com/office/excel/2006/main">
          <x14:cfRule type="dataBar" id="{3A56789E-8920-41BA-8DF2-15F9C0CBFA72}">
            <x14:dataBar minLength="0" maxLength="100" gradient="0">
              <x14:cfvo type="autoMin"/>
              <x14:cfvo type="autoMax"/>
              <x14:negativeFillColor rgb="FFFF0000"/>
              <x14:axisColor rgb="FF000000"/>
            </x14:dataBar>
          </x14:cfRule>
          <xm:sqref>U186 K186</xm:sqref>
        </x14:conditionalFormatting>
        <x14:conditionalFormatting xmlns:xm="http://schemas.microsoft.com/office/excel/2006/main">
          <x14:cfRule type="dataBar" id="{A98C6016-B587-4967-BC87-CB8C20414CA9}">
            <x14:dataBar minLength="0" maxLength="100" border="1" negativeBarBorderColorSameAsPositive="0">
              <x14:cfvo type="autoMin"/>
              <x14:cfvo type="autoMax"/>
              <x14:borderColor rgb="FF63C384"/>
              <x14:negativeFillColor rgb="FFFF0000"/>
              <x14:negativeBorderColor rgb="FFFF0000"/>
              <x14:axisColor rgb="FF000000"/>
            </x14:dataBar>
          </x14:cfRule>
          <xm:sqref>U172</xm:sqref>
        </x14:conditionalFormatting>
        <x14:conditionalFormatting xmlns:xm="http://schemas.microsoft.com/office/excel/2006/main">
          <x14:cfRule type="dataBar" id="{8E8BEF25-2E88-45BA-9583-62977FFC9D10}">
            <x14:dataBar minLength="0" maxLength="100" border="1" negativeBarBorderColorSameAsPositive="0">
              <x14:cfvo type="autoMin"/>
              <x14:cfvo type="autoMax"/>
              <x14:borderColor rgb="FF63C384"/>
              <x14:negativeFillColor rgb="FFFF0000"/>
              <x14:negativeBorderColor rgb="FFFF0000"/>
              <x14:axisColor rgb="FF000000"/>
            </x14:dataBar>
          </x14:cfRule>
          <xm:sqref>U172</xm:sqref>
        </x14:conditionalFormatting>
        <x14:conditionalFormatting xmlns:xm="http://schemas.microsoft.com/office/excel/2006/main">
          <x14:cfRule type="dataBar" id="{405E1B05-C448-4EC5-9DAD-DECE83B4CAE9}">
            <x14:dataBar minLength="0" maxLength="100" gradient="0">
              <x14:cfvo type="autoMin"/>
              <x14:cfvo type="autoMax"/>
              <x14:negativeFillColor rgb="FFFF0000"/>
              <x14:axisColor rgb="FF000000"/>
            </x14:dataBar>
          </x14:cfRule>
          <xm:sqref>U172</xm:sqref>
        </x14:conditionalFormatting>
        <x14:conditionalFormatting xmlns:xm="http://schemas.microsoft.com/office/excel/2006/main">
          <x14:cfRule type="dataBar" id="{49BBDFF8-85B3-4670-BA51-067AFAA8D73E}">
            <x14:dataBar minLength="0" maxLength="100" gradient="0">
              <x14:cfvo type="autoMin"/>
              <x14:cfvo type="autoMax"/>
              <x14:negativeFillColor rgb="FFFF0000"/>
              <x14:axisColor rgb="FF000000"/>
            </x14:dataBar>
          </x14:cfRule>
          <xm:sqref>U172</xm:sqref>
        </x14:conditionalFormatting>
        <x14:conditionalFormatting xmlns:xm="http://schemas.microsoft.com/office/excel/2006/main">
          <x14:cfRule type="dataBar" id="{2B5D62FA-8A99-4F1F-9EB3-757EA1ED0ACF}">
            <x14:dataBar minLength="0" maxLength="100" gradient="0">
              <x14:cfvo type="autoMin"/>
              <x14:cfvo type="autoMax"/>
              <x14:negativeFillColor rgb="FFFF0000"/>
              <x14:axisColor rgb="FF000000"/>
            </x14:dataBar>
          </x14:cfRule>
          <xm:sqref>U172</xm:sqref>
        </x14:conditionalFormatting>
        <x14:conditionalFormatting xmlns:xm="http://schemas.microsoft.com/office/excel/2006/main">
          <x14:cfRule type="dataBar" id="{863D7D21-0DAE-4B7F-A223-5E2BA77CAC51}">
            <x14:dataBar minLength="0" maxLength="100" gradient="0">
              <x14:cfvo type="autoMin"/>
              <x14:cfvo type="autoMax"/>
              <x14:negativeFillColor rgb="FFFF0000"/>
              <x14:axisColor rgb="FF000000"/>
            </x14:dataBar>
          </x14:cfRule>
          <xm:sqref>U172</xm:sqref>
        </x14:conditionalFormatting>
        <x14:conditionalFormatting xmlns:xm="http://schemas.microsoft.com/office/excel/2006/main">
          <x14:cfRule type="dataBar" id="{149AD733-A3B4-4F42-AD9F-88ACA5425881}">
            <x14:dataBar minLength="0" maxLength="100" gradient="0">
              <x14:cfvo type="autoMin"/>
              <x14:cfvo type="autoMax"/>
              <x14:negativeFillColor rgb="FFFF0000"/>
              <x14:axisColor rgb="FF000000"/>
            </x14:dataBar>
          </x14:cfRule>
          <xm:sqref>K172 U172</xm:sqref>
        </x14:conditionalFormatting>
        <x14:conditionalFormatting xmlns:xm="http://schemas.microsoft.com/office/excel/2006/main">
          <x14:cfRule type="dataBar" id="{09E7BEC2-04B5-4339-95C9-BE456F6C67C0}">
            <x14:dataBar minLength="0" maxLength="100" border="1" negativeBarBorderColorSameAsPositive="0">
              <x14:cfvo type="autoMin"/>
              <x14:cfvo type="autoMax"/>
              <x14:borderColor rgb="FF63C384"/>
              <x14:negativeFillColor rgb="FFFF0000"/>
              <x14:negativeBorderColor rgb="FFFF0000"/>
              <x14:axisColor rgb="FF000000"/>
            </x14:dataBar>
          </x14:cfRule>
          <xm:sqref>K4</xm:sqref>
        </x14:conditionalFormatting>
        <x14:conditionalFormatting xmlns:xm="http://schemas.microsoft.com/office/excel/2006/main">
          <x14:cfRule type="dataBar" id="{C1E97249-716C-4EAA-B9B1-12D3E24C979C}">
            <x14:dataBar minLength="0" maxLength="100" border="1" negativeBarBorderColorSameAsPositive="0">
              <x14:cfvo type="autoMin"/>
              <x14:cfvo type="autoMax"/>
              <x14:borderColor rgb="FF63C384"/>
              <x14:negativeFillColor rgb="FFFF0000"/>
              <x14:negativeBorderColor rgb="FFFF0000"/>
              <x14:axisColor rgb="FF000000"/>
            </x14:dataBar>
          </x14:cfRule>
          <xm:sqref>K4</xm:sqref>
        </x14:conditionalFormatting>
        <x14:conditionalFormatting xmlns:xm="http://schemas.microsoft.com/office/excel/2006/main">
          <x14:cfRule type="dataBar" id="{E6311351-E160-49A7-9EE6-559C29004303}">
            <x14:dataBar minLength="0" maxLength="100" gradient="0">
              <x14:cfvo type="autoMin"/>
              <x14:cfvo type="autoMax"/>
              <x14:negativeFillColor rgb="FFFF0000"/>
              <x14:axisColor rgb="FF000000"/>
            </x14:dataBar>
          </x14:cfRule>
          <xm:sqref>K4</xm:sqref>
        </x14:conditionalFormatting>
        <x14:conditionalFormatting xmlns:xm="http://schemas.microsoft.com/office/excel/2006/main">
          <x14:cfRule type="dataBar" id="{220F59D5-96EC-4669-B60E-E576D1F52E7E}">
            <x14:dataBar minLength="0" maxLength="100" border="1" negativeBarBorderColorSameAsPositive="0">
              <x14:cfvo type="autoMin"/>
              <x14:cfvo type="autoMax"/>
              <x14:borderColor rgb="FF63C384"/>
              <x14:negativeFillColor rgb="FFFF0000"/>
              <x14:negativeBorderColor rgb="FFFF0000"/>
              <x14:axisColor rgb="FF000000"/>
            </x14:dataBar>
          </x14:cfRule>
          <xm:sqref>U2</xm:sqref>
        </x14:conditionalFormatting>
        <x14:conditionalFormatting xmlns:xm="http://schemas.microsoft.com/office/excel/2006/main">
          <x14:cfRule type="dataBar" id="{A96C9329-1892-4D04-8303-7BB5ADB5F779}">
            <x14:dataBar minLength="0" maxLength="100" border="1" negativeBarBorderColorSameAsPositive="0">
              <x14:cfvo type="autoMin"/>
              <x14:cfvo type="autoMax"/>
              <x14:borderColor rgb="FF63C384"/>
              <x14:negativeFillColor rgb="FFFF0000"/>
              <x14:negativeBorderColor rgb="FFFF0000"/>
              <x14:axisColor rgb="FF000000"/>
            </x14:dataBar>
          </x14:cfRule>
          <xm:sqref>U2</xm:sqref>
        </x14:conditionalFormatting>
        <x14:conditionalFormatting xmlns:xm="http://schemas.microsoft.com/office/excel/2006/main">
          <x14:cfRule type="dataBar" id="{A6286BAD-E16E-416A-BC9B-4832611F0472}">
            <x14:dataBar minLength="0" maxLength="100" gradient="0">
              <x14:cfvo type="autoMin"/>
              <x14:cfvo type="autoMax"/>
              <x14:negativeFillColor rgb="FFFF0000"/>
              <x14:axisColor rgb="FF000000"/>
            </x14:dataBar>
          </x14:cfRule>
          <xm:sqref>U2</xm:sqref>
        </x14:conditionalFormatting>
        <x14:conditionalFormatting xmlns:xm="http://schemas.microsoft.com/office/excel/2006/main">
          <x14:cfRule type="dataBar" id="{CA9275E8-0E3B-4D12-A300-133F5FFBB397}">
            <x14:dataBar minLength="0" maxLength="100" gradient="0">
              <x14:cfvo type="autoMin"/>
              <x14:cfvo type="autoMax"/>
              <x14:negativeFillColor rgb="FFFF0000"/>
              <x14:axisColor rgb="FF000000"/>
            </x14:dataBar>
          </x14:cfRule>
          <xm:sqref>U2</xm:sqref>
        </x14:conditionalFormatting>
        <x14:conditionalFormatting xmlns:xm="http://schemas.microsoft.com/office/excel/2006/main">
          <x14:cfRule type="dataBar" id="{272F114E-760D-4ED4-B30C-C0AE94559853}">
            <x14:dataBar minLength="0" maxLength="100" gradient="0">
              <x14:cfvo type="autoMin"/>
              <x14:cfvo type="autoMax"/>
              <x14:negativeFillColor rgb="FFFF0000"/>
              <x14:axisColor rgb="FF000000"/>
            </x14:dataBar>
          </x14:cfRule>
          <xm:sqref>U2</xm:sqref>
        </x14:conditionalFormatting>
        <x14:conditionalFormatting xmlns:xm="http://schemas.microsoft.com/office/excel/2006/main">
          <x14:cfRule type="dataBar" id="{7203E0FB-0B1D-4BB9-A954-7DF93B2D01EB}">
            <x14:dataBar minLength="0" maxLength="100" gradient="0">
              <x14:cfvo type="autoMin"/>
              <x14:cfvo type="autoMax"/>
              <x14:negativeFillColor rgb="FFFF0000"/>
              <x14:axisColor rgb="FF000000"/>
            </x14:dataBar>
          </x14:cfRule>
          <xm:sqref>U2</xm:sqref>
        </x14:conditionalFormatting>
        <x14:conditionalFormatting xmlns:xm="http://schemas.microsoft.com/office/excel/2006/main">
          <x14:cfRule type="dataBar" id="{6C881F06-48B9-4C6A-90F0-C590A7CC2436}">
            <x14:dataBar minLength="0" maxLength="100" gradient="0">
              <x14:cfvo type="autoMin"/>
              <x14:cfvo type="autoMax"/>
              <x14:negativeFillColor rgb="FFFF0000"/>
              <x14:axisColor rgb="FF000000"/>
            </x14:dataBar>
          </x14:cfRule>
          <xm:sqref>U2</xm:sqref>
        </x14:conditionalFormatting>
        <x14:conditionalFormatting xmlns:xm="http://schemas.microsoft.com/office/excel/2006/main">
          <x14:cfRule type="dataBar" id="{BA2A2F59-30F6-4D1E-871C-92C159BE8CD2}">
            <x14:dataBar minLength="0" maxLength="100" gradient="0">
              <x14:cfvo type="autoMin"/>
              <x14:cfvo type="autoMax"/>
              <x14:negativeFillColor rgb="FFFF0000"/>
              <x14:axisColor rgb="FF000000"/>
            </x14:dataBar>
          </x14:cfRule>
          <xm:sqref>U2:U3 K4</xm:sqref>
        </x14:conditionalFormatting>
        <x14:conditionalFormatting xmlns:xm="http://schemas.microsoft.com/office/excel/2006/main">
          <x14:cfRule type="dataBar" id="{D733F10A-A0FD-418C-8213-67A249490A51}">
            <x14:dataBar minLength="0" maxLength="100" gradient="0">
              <x14:cfvo type="autoMin"/>
              <x14:cfvo type="autoMax"/>
              <x14:negativeFillColor rgb="FFFF0000"/>
              <x14:axisColor rgb="FF000000"/>
            </x14:dataBar>
          </x14:cfRule>
          <xm:sqref>H204:I204</xm:sqref>
        </x14:conditionalFormatting>
        <x14:conditionalFormatting xmlns:xm="http://schemas.microsoft.com/office/excel/2006/main">
          <x14:cfRule type="dataBar" id="{6B034D2F-B71A-41DE-B060-BBCA9D9F6794}">
            <x14:dataBar minLength="0" maxLength="100" gradient="0">
              <x14:cfvo type="autoMin"/>
              <x14:cfvo type="autoMax"/>
              <x14:negativeFillColor rgb="FFFF0000"/>
              <x14:axisColor rgb="FF000000"/>
            </x14:dataBar>
          </x14:cfRule>
          <xm:sqref>U2:U3 K4</xm:sqref>
        </x14:conditionalFormatting>
        <x14:conditionalFormatting xmlns:xm="http://schemas.microsoft.com/office/excel/2006/main">
          <x14:cfRule type="dataBar" id="{500A734F-8F5D-401F-9CD0-D3BE8F65E8A4}">
            <x14:dataBar minLength="0" maxLength="100" gradient="0">
              <x14:cfvo type="autoMin"/>
              <x14:cfvo type="autoMax"/>
              <x14:negativeFillColor rgb="FFFF0000"/>
              <x14:axisColor rgb="FF000000"/>
            </x14:dataBar>
          </x14:cfRule>
          <x14:cfRule type="dataBar" id="{B9F7BECD-5326-4237-867B-34040DB25FA9}">
            <x14:dataBar minLength="0" maxLength="100" gradient="0">
              <x14:cfvo type="autoMin"/>
              <x14:cfvo type="autoMax"/>
              <x14:negativeFillColor rgb="FFFF0000"/>
              <x14:axisColor rgb="FF000000"/>
            </x14:dataBar>
          </x14:cfRule>
          <xm:sqref>Q2:R2 K4 U2 W2:W3 T3:U3 R3</xm:sqref>
        </x14:conditionalFormatting>
        <x14:conditionalFormatting xmlns:xm="http://schemas.microsoft.com/office/excel/2006/main">
          <x14:cfRule type="dataBar" id="{DB717D89-DFC8-46CC-A6BE-4FC7D9BAEEED}">
            <x14:dataBar minLength="0" maxLength="100" gradient="0">
              <x14:cfvo type="autoMin"/>
              <x14:cfvo type="autoMax"/>
              <x14:negativeFillColor rgb="FFFF0000"/>
              <x14:axisColor rgb="FF000000"/>
            </x14:dataBar>
          </x14:cfRule>
          <x14:cfRule type="dataBar" id="{02BB7D8E-A50B-4C8F-AD03-58212DA1187E}">
            <x14:dataBar minLength="0" maxLength="100" gradient="0">
              <x14:cfvo type="autoMin"/>
              <x14:cfvo type="autoMax"/>
              <x14:negativeFillColor rgb="FFFF0000"/>
              <x14:axisColor rgb="FF000000"/>
            </x14:dataBar>
          </x14:cfRule>
          <xm:sqref>T14:U14 R14 W14 K17</xm:sqref>
        </x14:conditionalFormatting>
        <x14:conditionalFormatting xmlns:xm="http://schemas.microsoft.com/office/excel/2006/main">
          <x14:cfRule type="dataBar" id="{B4F01174-D6A0-4CCE-AB53-EB12D246678A}">
            <x14:dataBar minLength="0" maxLength="100" gradient="0">
              <x14:cfvo type="autoMin"/>
              <x14:cfvo type="autoMax"/>
              <x14:negativeFillColor rgb="FFFF0000"/>
              <x14:axisColor rgb="FF000000"/>
            </x14:dataBar>
          </x14:cfRule>
          <x14:cfRule type="dataBar" id="{3014EC67-9CD3-4BB7-950C-56FFB8661631}">
            <x14:dataBar minLength="0" maxLength="100" gradient="0">
              <x14:cfvo type="autoMin"/>
              <x14:cfvo type="autoMax"/>
              <x14:negativeFillColor rgb="FFFF0000"/>
              <x14:axisColor rgb="FF000000"/>
            </x14:dataBar>
          </x14:cfRule>
          <xm:sqref>T37:U37 R37 W37 K37</xm:sqref>
        </x14:conditionalFormatting>
        <x14:conditionalFormatting xmlns:xm="http://schemas.microsoft.com/office/excel/2006/main">
          <x14:cfRule type="dataBar" id="{E0F8104B-BF73-4CD6-A982-942A9D0E5738}">
            <x14:dataBar minLength="0" maxLength="100" gradient="0">
              <x14:cfvo type="autoMin"/>
              <x14:cfvo type="autoMax"/>
              <x14:negativeFillColor rgb="FFFF0000"/>
              <x14:axisColor rgb="FF000000"/>
            </x14:dataBar>
          </x14:cfRule>
          <x14:cfRule type="dataBar" id="{5C4E4584-E112-4ADA-AE1B-D6A891B61D7C}">
            <x14:dataBar minLength="0" maxLength="100" gradient="0">
              <x14:cfvo type="autoMin"/>
              <x14:cfvo type="autoMax"/>
              <x14:negativeFillColor rgb="FFFF0000"/>
              <x14:axisColor rgb="FF000000"/>
            </x14:dataBar>
          </x14:cfRule>
          <xm:sqref>T58:U58 R58 W58 K58</xm:sqref>
        </x14:conditionalFormatting>
        <x14:conditionalFormatting xmlns:xm="http://schemas.microsoft.com/office/excel/2006/main">
          <x14:cfRule type="dataBar" id="{DB5900B6-7E2E-46A8-9638-604044905568}">
            <x14:dataBar minLength="0" maxLength="100" gradient="0">
              <x14:cfvo type="autoMin"/>
              <x14:cfvo type="autoMax"/>
              <x14:negativeFillColor rgb="FFFF0000"/>
              <x14:axisColor rgb="FF000000"/>
            </x14:dataBar>
          </x14:cfRule>
          <x14:cfRule type="dataBar" id="{DCA2C130-0D07-47F5-9EAB-87C7D5ED53BA}">
            <x14:dataBar minLength="0" maxLength="100" gradient="0">
              <x14:cfvo type="autoMin"/>
              <x14:cfvo type="autoMax"/>
              <x14:negativeFillColor rgb="FFFF0000"/>
              <x14:axisColor rgb="FF000000"/>
            </x14:dataBar>
          </x14:cfRule>
          <xm:sqref>T95:U95 R95 W95 K95</xm:sqref>
        </x14:conditionalFormatting>
        <x14:conditionalFormatting xmlns:xm="http://schemas.microsoft.com/office/excel/2006/main">
          <x14:cfRule type="dataBar" id="{12BF9947-6B78-4CDF-8284-C61069502D2A}">
            <x14:dataBar minLength="0" maxLength="100" gradient="0">
              <x14:cfvo type="autoMin"/>
              <x14:cfvo type="autoMax"/>
              <x14:negativeFillColor rgb="FFFF0000"/>
              <x14:axisColor rgb="FF000000"/>
            </x14:dataBar>
          </x14:cfRule>
          <xm:sqref>K26</xm:sqref>
        </x14:conditionalFormatting>
        <x14:conditionalFormatting xmlns:xm="http://schemas.microsoft.com/office/excel/2006/main">
          <x14:cfRule type="dataBar" id="{6D983CF5-8DB2-4BFB-A62B-86183ACCEECA}">
            <x14:dataBar minLength="0" maxLength="100" gradient="0">
              <x14:cfvo type="autoMin"/>
              <x14:cfvo type="autoMax"/>
              <x14:negativeFillColor rgb="FFFF0000"/>
              <x14:axisColor rgb="FF000000"/>
            </x14:dataBar>
          </x14:cfRule>
          <xm:sqref>T172:U172 R172 W172 K172</xm:sqref>
        </x14:conditionalFormatting>
        <x14:conditionalFormatting xmlns:xm="http://schemas.microsoft.com/office/excel/2006/main">
          <x14:cfRule type="dataBar" id="{F0B909DC-573D-4976-B799-933BB26360D3}">
            <x14:dataBar minLength="0" maxLength="100" gradient="0">
              <x14:cfvo type="autoMin"/>
              <x14:cfvo type="autoMax"/>
              <x14:negativeFillColor rgb="FFFF0000"/>
              <x14:axisColor rgb="FF000000"/>
            </x14:dataBar>
          </x14:cfRule>
          <xm:sqref>T186:U186 R186 W186 K186</xm:sqref>
        </x14:conditionalFormatting>
        <x14:conditionalFormatting xmlns:xm="http://schemas.microsoft.com/office/excel/2006/main">
          <x14:cfRule type="dataBar" id="{55834E27-FDC8-4C8B-8EF2-2B2DB1912FE8}">
            <x14:dataBar minLength="0" maxLength="100" border="1" negativeBarBorderColorSameAsPositive="0">
              <x14:cfvo type="autoMin"/>
              <x14:cfvo type="autoMax"/>
              <x14:borderColor rgb="FF63C384"/>
              <x14:negativeFillColor rgb="FFFF0000"/>
              <x14:negativeBorderColor rgb="FFFF0000"/>
              <x14:axisColor rgb="FF000000"/>
            </x14:dataBar>
          </x14:cfRule>
          <xm:sqref>K204</xm:sqref>
        </x14:conditionalFormatting>
        <x14:conditionalFormatting xmlns:xm="http://schemas.microsoft.com/office/excel/2006/main">
          <x14:cfRule type="dataBar" id="{F49C47D9-F71D-4F2B-9543-2A5483A5A679}">
            <x14:dataBar minLength="0" maxLength="100" border="1" negativeBarBorderColorSameAsPositive="0">
              <x14:cfvo type="autoMin"/>
              <x14:cfvo type="autoMax"/>
              <x14:borderColor rgb="FF63C384"/>
              <x14:negativeFillColor rgb="FFFF0000"/>
              <x14:negativeBorderColor rgb="FFFF0000"/>
              <x14:axisColor rgb="FF000000"/>
            </x14:dataBar>
          </x14:cfRule>
          <xm:sqref>K204</xm:sqref>
        </x14:conditionalFormatting>
        <x14:conditionalFormatting xmlns:xm="http://schemas.microsoft.com/office/excel/2006/main">
          <x14:cfRule type="dataBar" id="{283FEC39-B13B-47AF-B099-042CAF610F88}">
            <x14:dataBar minLength="0" maxLength="100" gradient="0">
              <x14:cfvo type="autoMin"/>
              <x14:cfvo type="autoMax"/>
              <x14:negativeFillColor rgb="FFFF0000"/>
              <x14:axisColor rgb="FF000000"/>
            </x14:dataBar>
          </x14:cfRule>
          <xm:sqref>K204</xm:sqref>
        </x14:conditionalFormatting>
        <x14:conditionalFormatting xmlns:xm="http://schemas.microsoft.com/office/excel/2006/main">
          <x14:cfRule type="dataBar" id="{EDCEB787-ED20-41E2-B1C9-CED01E3F1EA2}">
            <x14:dataBar minLength="0" maxLength="100" gradient="0">
              <x14:cfvo type="autoMin"/>
              <x14:cfvo type="autoMax"/>
              <x14:negativeFillColor rgb="FFFF0000"/>
              <x14:axisColor rgb="FF000000"/>
            </x14:dataBar>
          </x14:cfRule>
          <xm:sqref>K204</xm:sqref>
        </x14:conditionalFormatting>
        <x14:conditionalFormatting xmlns:xm="http://schemas.microsoft.com/office/excel/2006/main">
          <x14:cfRule type="dataBar" id="{29C14F56-B645-4F4C-91FF-355E4B2E2746}">
            <x14:dataBar minLength="0" maxLength="100" gradient="0">
              <x14:cfvo type="autoMin"/>
              <x14:cfvo type="autoMax"/>
              <x14:negativeFillColor rgb="FFFF0000"/>
              <x14:axisColor rgb="FF000000"/>
            </x14:dataBar>
          </x14:cfRule>
          <xm:sqref>K204</xm:sqref>
        </x14:conditionalFormatting>
        <x14:conditionalFormatting xmlns:xm="http://schemas.microsoft.com/office/excel/2006/main">
          <x14:cfRule type="dataBar" id="{1B2CC74C-266F-4F3F-BBEC-E87FB34C73B9}">
            <x14:dataBar minLength="0" maxLength="100" gradient="0">
              <x14:cfvo type="autoMin"/>
              <x14:cfvo type="autoMax"/>
              <x14:negativeFillColor rgb="FFFF0000"/>
              <x14:axisColor rgb="FF000000"/>
            </x14:dataBar>
          </x14:cfRule>
          <x14:cfRule type="dataBar" id="{2DA5556F-DD52-47E3-B0DF-953431999A8D}">
            <x14:dataBar minLength="0" maxLength="100" gradient="0">
              <x14:cfvo type="autoMin"/>
              <x14:cfvo type="autoMax"/>
              <x14:negativeFillColor rgb="FFFF0000"/>
              <x14:axisColor rgb="FF000000"/>
            </x14:dataBar>
          </x14:cfRule>
          <xm:sqref>K204</xm:sqref>
        </x14:conditionalFormatting>
        <x14:conditionalFormatting xmlns:xm="http://schemas.microsoft.com/office/excel/2006/main">
          <x14:cfRule type="dataBar" id="{236BC95F-60FC-43C9-9B1C-F8478F31D8C6}">
            <x14:dataBar minLength="0" maxLength="100" border="1" negativeBarBorderColorSameAsPositive="0">
              <x14:cfvo type="autoMin"/>
              <x14:cfvo type="autoMax"/>
              <x14:borderColor rgb="FF63C384"/>
              <x14:negativeFillColor rgb="FFFF0000"/>
              <x14:negativeBorderColor rgb="FFFF0000"/>
              <x14:axisColor rgb="FF000000"/>
            </x14:dataBar>
          </x14:cfRule>
          <xm:sqref>U201</xm:sqref>
        </x14:conditionalFormatting>
        <x14:conditionalFormatting xmlns:xm="http://schemas.microsoft.com/office/excel/2006/main">
          <x14:cfRule type="dataBar" id="{2FB43715-C3AC-4DA7-925A-1EB77672DCDA}">
            <x14:dataBar minLength="0" maxLength="100" border="1" negativeBarBorderColorSameAsPositive="0">
              <x14:cfvo type="autoMin"/>
              <x14:cfvo type="autoMax"/>
              <x14:borderColor rgb="FF63C384"/>
              <x14:negativeFillColor rgb="FFFF0000"/>
              <x14:negativeBorderColor rgb="FFFF0000"/>
              <x14:axisColor rgb="FF000000"/>
            </x14:dataBar>
          </x14:cfRule>
          <xm:sqref>U201</xm:sqref>
        </x14:conditionalFormatting>
        <x14:conditionalFormatting xmlns:xm="http://schemas.microsoft.com/office/excel/2006/main">
          <x14:cfRule type="dataBar" id="{4880D7F1-7DAE-495B-A0A7-84E1795043D7}">
            <x14:dataBar minLength="0" maxLength="100" gradient="0">
              <x14:cfvo type="autoMin"/>
              <x14:cfvo type="autoMax"/>
              <x14:negativeFillColor rgb="FFFF0000"/>
              <x14:axisColor rgb="FF000000"/>
            </x14:dataBar>
          </x14:cfRule>
          <xm:sqref>U201</xm:sqref>
        </x14:conditionalFormatting>
        <x14:conditionalFormatting xmlns:xm="http://schemas.microsoft.com/office/excel/2006/main">
          <x14:cfRule type="dataBar" id="{E43E4C76-CC10-471D-999C-94402CFD124C}">
            <x14:dataBar minLength="0" maxLength="100" gradient="0">
              <x14:cfvo type="autoMin"/>
              <x14:cfvo type="autoMax"/>
              <x14:negativeFillColor rgb="FFFF0000"/>
              <x14:axisColor rgb="FF000000"/>
            </x14:dataBar>
          </x14:cfRule>
          <xm:sqref>U201</xm:sqref>
        </x14:conditionalFormatting>
        <x14:conditionalFormatting xmlns:xm="http://schemas.microsoft.com/office/excel/2006/main">
          <x14:cfRule type="dataBar" id="{0DAB804B-578A-4465-9DFD-BB5FAE54200B}">
            <x14:dataBar minLength="0" maxLength="100" gradient="0">
              <x14:cfvo type="autoMin"/>
              <x14:cfvo type="autoMax"/>
              <x14:negativeFillColor rgb="FFFF0000"/>
              <x14:axisColor rgb="FF000000"/>
            </x14:dataBar>
          </x14:cfRule>
          <xm:sqref>U201</xm:sqref>
        </x14:conditionalFormatting>
        <x14:conditionalFormatting xmlns:xm="http://schemas.microsoft.com/office/excel/2006/main">
          <x14:cfRule type="dataBar" id="{1F05E8A5-EBF2-4F79-825E-FD4FB9BF9576}">
            <x14:dataBar minLength="0" maxLength="100" gradient="0">
              <x14:cfvo type="autoMin"/>
              <x14:cfvo type="autoMax"/>
              <x14:negativeFillColor rgb="FFFF0000"/>
              <x14:axisColor rgb="FF000000"/>
            </x14:dataBar>
          </x14:cfRule>
          <xm:sqref>U201</xm:sqref>
        </x14:conditionalFormatting>
        <x14:conditionalFormatting xmlns:xm="http://schemas.microsoft.com/office/excel/2006/main">
          <x14:cfRule type="dataBar" id="{1CE5869F-2F1E-476C-922F-4EB45A8440E6}">
            <x14:dataBar minLength="0" maxLength="100" gradient="0">
              <x14:cfvo type="autoMin"/>
              <x14:cfvo type="autoMax"/>
              <x14:negativeFillColor rgb="FFFF0000"/>
              <x14:axisColor rgb="FF000000"/>
            </x14:dataBar>
          </x14:cfRule>
          <xm:sqref>U201</xm:sqref>
        </x14:conditionalFormatting>
        <x14:conditionalFormatting xmlns:xm="http://schemas.microsoft.com/office/excel/2006/main">
          <x14:cfRule type="dataBar" id="{BC01F442-8EBB-4C9E-91FC-46693ED089A4}">
            <x14:dataBar minLength="0" maxLength="100" gradient="0">
              <x14:cfvo type="autoMin"/>
              <x14:cfvo type="autoMax"/>
              <x14:negativeFillColor rgb="FFFF0000"/>
              <x14:axisColor rgb="FF000000"/>
            </x14:dataBar>
          </x14:cfRule>
          <xm:sqref>U201</xm:sqref>
        </x14:conditionalFormatting>
        <x14:conditionalFormatting xmlns:xm="http://schemas.microsoft.com/office/excel/2006/main">
          <x14:cfRule type="dataBar" id="{07995919-A13E-4313-9249-04AEB95226A9}">
            <x14:dataBar minLength="0" maxLength="100" gradient="0">
              <x14:cfvo type="autoMin"/>
              <x14:cfvo type="autoMax"/>
              <x14:negativeFillColor rgb="FFFF0000"/>
              <x14:axisColor rgb="FF000000"/>
            </x14:dataBar>
          </x14:cfRule>
          <xm:sqref>U201</xm:sqref>
        </x14:conditionalFormatting>
        <x14:conditionalFormatting xmlns:xm="http://schemas.microsoft.com/office/excel/2006/main">
          <x14:cfRule type="dataBar" id="{A2CCB1F9-A86D-4049-B485-25EF51F0078B}">
            <x14:dataBar minLength="0" maxLength="100" gradient="0">
              <x14:cfvo type="autoMin"/>
              <x14:cfvo type="autoMax"/>
              <x14:negativeFillColor rgb="FFFF0000"/>
              <x14:axisColor rgb="FF000000"/>
            </x14:dataBar>
          </x14:cfRule>
          <x14:cfRule type="dataBar" id="{17799DC2-8A1B-4436-BD5B-62ACE3AEB93A}">
            <x14:dataBar minLength="0" maxLength="100" gradient="0">
              <x14:cfvo type="autoMin"/>
              <x14:cfvo type="autoMax"/>
              <x14:negativeFillColor rgb="FFFF0000"/>
              <x14:axisColor rgb="FF000000"/>
            </x14:dataBar>
          </x14:cfRule>
          <xm:sqref>U201</xm:sqref>
        </x14:conditionalFormatting>
        <x14:conditionalFormatting xmlns:xm="http://schemas.microsoft.com/office/excel/2006/main">
          <x14:cfRule type="dataBar" id="{474A2B94-DFF7-4E7B-A646-84F7689BA565}">
            <x14:dataBar minLength="0" maxLength="100" gradient="0">
              <x14:cfvo type="autoMin"/>
              <x14:cfvo type="autoMax"/>
              <x14:negativeFillColor rgb="FFFF0000"/>
              <x14:axisColor rgb="FF000000"/>
            </x14:dataBar>
          </x14:cfRule>
          <xm:sqref>U201 U210 K204</xm:sqref>
        </x14:conditionalFormatting>
        <x14:conditionalFormatting xmlns:xm="http://schemas.microsoft.com/office/excel/2006/main">
          <x14:cfRule type="dataBar" id="{4A5B3323-965D-4CF5-AEC5-89EBCA09C7F3}">
            <x14:dataBar minLength="0" maxLength="100" gradient="0">
              <x14:cfvo type="autoMin"/>
              <x14:cfvo type="autoMax"/>
              <x14:negativeFillColor rgb="FFFF0000"/>
              <x14:axisColor rgb="FF000000"/>
            </x14:dataBar>
          </x14:cfRule>
          <x14:cfRule type="dataBar" id="{3CB0B0C8-DC97-4D2E-9C5A-AE0A782B0BD0}">
            <x14:dataBar minLength="0" maxLength="100" gradient="0">
              <x14:cfvo type="autoMin"/>
              <x14:cfvo type="autoMax"/>
              <x14:negativeFillColor rgb="FFFF0000"/>
              <x14:axisColor rgb="FF000000"/>
            </x14:dataBar>
          </x14:cfRule>
          <xm:sqref>L212 U213</xm:sqref>
        </x14:conditionalFormatting>
        <x14:conditionalFormatting xmlns:xm="http://schemas.microsoft.com/office/excel/2006/main">
          <x14:cfRule type="dataBar" id="{D4CFA265-229E-4492-A420-F193140B3AB8}">
            <x14:dataBar minLength="0" maxLength="100" gradient="0">
              <x14:cfvo type="autoMin"/>
              <x14:cfvo type="autoMax"/>
              <x14:negativeFillColor rgb="FFFF0000"/>
              <x14:axisColor rgb="FF000000"/>
            </x14:dataBar>
          </x14:cfRule>
          <x14:cfRule type="dataBar" id="{369B3822-53DB-4214-938B-A2239974E464}">
            <x14:dataBar minLength="0" maxLength="100" gradient="0">
              <x14:cfvo type="autoMin"/>
              <x14:cfvo type="autoMax"/>
              <x14:negativeFillColor rgb="FFFF0000"/>
              <x14:axisColor rgb="FF000000"/>
            </x14:dataBar>
          </x14:cfRule>
          <xm:sqref>K212 U212</xm:sqref>
        </x14:conditionalFormatting>
        <x14:conditionalFormatting xmlns:xm="http://schemas.microsoft.com/office/excel/2006/main">
          <x14:cfRule type="dataBar" id="{08963F6F-4FEE-4D38-A11F-ECAA18654E04}">
            <x14:dataBar minLength="0" maxLength="100" gradient="0">
              <x14:cfvo type="autoMin"/>
              <x14:cfvo type="autoMax"/>
              <x14:negativeFillColor rgb="FFFF0000"/>
              <x14:axisColor rgb="FF000000"/>
            </x14:dataBar>
          </x14:cfRule>
          <x14:cfRule type="dataBar" id="{1D6C4D29-4B83-4177-9BEB-46F863A11A25}">
            <x14:dataBar minLength="0" maxLength="100" gradient="0">
              <x14:cfvo type="autoMin"/>
              <x14:cfvo type="autoMax"/>
              <x14:negativeFillColor rgb="FFFF0000"/>
              <x14:axisColor rgb="FF000000"/>
            </x14:dataBar>
          </x14:cfRule>
          <xm:sqref>M212 U214</xm:sqref>
        </x14:conditionalFormatting>
        <x14:conditionalFormatting xmlns:xm="http://schemas.microsoft.com/office/excel/2006/main">
          <x14:cfRule type="dataBar" id="{A4B8F4F2-142E-4269-9F1A-DE7922C8B091}">
            <x14:dataBar minLength="0" maxLength="100" gradient="0">
              <x14:cfvo type="autoMin"/>
              <x14:cfvo type="autoMax"/>
              <x14:negativeFillColor rgb="FFFF0000"/>
              <x14:axisColor rgb="FF000000"/>
            </x14:dataBar>
          </x14:cfRule>
          <x14:cfRule type="dataBar" id="{B286DBB3-B5E0-492B-9F6C-716D9D59D630}">
            <x14:dataBar minLength="0" maxLength="100" gradient="0">
              <x14:cfvo type="autoMin"/>
              <x14:cfvo type="autoMax"/>
              <x14:negativeFillColor rgb="FFFF0000"/>
              <x14:axisColor rgb="FF000000"/>
            </x14:dataBar>
          </x14:cfRule>
          <xm:sqref>N212 U215</xm:sqref>
        </x14:conditionalFormatting>
        <x14:conditionalFormatting xmlns:xm="http://schemas.microsoft.com/office/excel/2006/main">
          <x14:cfRule type="dataBar" id="{3653A94F-C21D-4660-866F-46A0088224D2}">
            <x14:dataBar minLength="0" maxLength="100" gradient="0">
              <x14:cfvo type="autoMin"/>
              <x14:cfvo type="autoMax"/>
              <x14:negativeFillColor rgb="FFFF0000"/>
              <x14:axisColor rgb="FF000000"/>
            </x14:dataBar>
          </x14:cfRule>
          <x14:cfRule type="dataBar" id="{BEB4623D-F22E-4736-9C3D-0C750A1FD1DC}">
            <x14:dataBar minLength="0" maxLength="100" gradient="0">
              <x14:cfvo type="autoMin"/>
              <x14:cfvo type="autoMax"/>
              <x14:negativeFillColor rgb="FFFF0000"/>
              <x14:axisColor rgb="FF000000"/>
            </x14:dataBar>
          </x14:cfRule>
          <xm:sqref>O212 U216</xm:sqref>
        </x14:conditionalFormatting>
        <x14:conditionalFormatting xmlns:xm="http://schemas.microsoft.com/office/excel/2006/main">
          <x14:cfRule type="dataBar" id="{6C5C3748-F6EC-4116-BB37-8B2647234AAA}">
            <x14:dataBar minLength="0" maxLength="100" gradient="0">
              <x14:cfvo type="autoMin"/>
              <x14:cfvo type="autoMax"/>
              <x14:negativeFillColor rgb="FFFF0000"/>
              <x14:axisColor rgb="FF000000"/>
            </x14:dataBar>
          </x14:cfRule>
          <x14:cfRule type="dataBar" id="{D82EEF75-5B5A-4F1B-B79D-A1A1EBBED7DA}">
            <x14:dataBar minLength="0" maxLength="100" gradient="0">
              <x14:cfvo type="autoMin"/>
              <x14:cfvo type="autoMax"/>
              <x14:negativeFillColor rgb="FFFF0000"/>
              <x14:axisColor rgb="FF000000"/>
            </x14:dataBar>
          </x14:cfRule>
          <xm:sqref>P212 U217</xm:sqref>
        </x14:conditionalFormatting>
        <x14:conditionalFormatting xmlns:xm="http://schemas.microsoft.com/office/excel/2006/main">
          <x14:cfRule type="dataBar" id="{B6D3D3F4-037C-49F7-9FA7-F4AEC96CC6A7}">
            <x14:dataBar minLength="0" maxLength="100" gradient="0">
              <x14:cfvo type="autoMin"/>
              <x14:cfvo type="autoMax"/>
              <x14:negativeFillColor rgb="FFFF0000"/>
              <x14:axisColor rgb="FF000000"/>
            </x14:dataBar>
          </x14:cfRule>
          <xm:sqref>L212 T213</xm:sqref>
        </x14:conditionalFormatting>
        <x14:conditionalFormatting xmlns:xm="http://schemas.microsoft.com/office/excel/2006/main">
          <x14:cfRule type="dataBar" id="{180BB2F8-9679-4982-BA26-8519439D3971}">
            <x14:dataBar minLength="0" maxLength="100" gradient="0">
              <x14:cfvo type="autoMin"/>
              <x14:cfvo type="autoMax"/>
              <x14:negativeFillColor rgb="FFFF0000"/>
              <x14:axisColor rgb="FF000000"/>
            </x14:dataBar>
          </x14:cfRule>
          <xm:sqref>T214 M212</xm:sqref>
        </x14:conditionalFormatting>
        <x14:conditionalFormatting xmlns:xm="http://schemas.microsoft.com/office/excel/2006/main">
          <x14:cfRule type="dataBar" id="{C0B86EA7-F56A-467A-AC22-0F26E259DBA3}">
            <x14:dataBar minLength="0" maxLength="100" gradient="0">
              <x14:cfvo type="autoMin"/>
              <x14:cfvo type="autoMax"/>
              <x14:negativeFillColor rgb="FFFF0000"/>
              <x14:axisColor rgb="FF000000"/>
            </x14:dataBar>
          </x14:cfRule>
          <xm:sqref>T215 N212</xm:sqref>
        </x14:conditionalFormatting>
        <x14:conditionalFormatting xmlns:xm="http://schemas.microsoft.com/office/excel/2006/main">
          <x14:cfRule type="dataBar" id="{DF481C7A-B600-4AB4-BDA7-B710848EA537}">
            <x14:dataBar minLength="0" maxLength="100" gradient="0">
              <x14:cfvo type="autoMin"/>
              <x14:cfvo type="autoMax"/>
              <x14:negativeFillColor rgb="FFFF0000"/>
              <x14:axisColor rgb="FF000000"/>
            </x14:dataBar>
          </x14:cfRule>
          <xm:sqref>T216 O212</xm:sqref>
        </x14:conditionalFormatting>
        <x14:conditionalFormatting xmlns:xm="http://schemas.microsoft.com/office/excel/2006/main">
          <x14:cfRule type="dataBar" id="{0C01176B-0F47-4016-B560-53E817D6F6CC}">
            <x14:dataBar minLength="0" maxLength="100" gradient="0">
              <x14:cfvo type="autoMin"/>
              <x14:cfvo type="autoMax"/>
              <x14:negativeFillColor rgb="FFFF0000"/>
              <x14:axisColor rgb="FF000000"/>
            </x14:dataBar>
          </x14:cfRule>
          <xm:sqref>T217 P212</xm:sqref>
        </x14:conditionalFormatting>
        <x14:conditionalFormatting xmlns:xm="http://schemas.microsoft.com/office/excel/2006/main">
          <x14:cfRule type="dataBar" id="{7C6B51A5-66B8-413E-9201-F02B1E7A67BB}">
            <x14:dataBar minLength="0" maxLength="100" gradient="0">
              <x14:cfvo type="autoMin"/>
              <x14:cfvo type="autoMax"/>
              <x14:negativeFillColor rgb="FFFF0000"/>
              <x14:axisColor rgb="FF000000"/>
            </x14:dataBar>
          </x14:cfRule>
          <xm:sqref>K212 T212</xm:sqref>
        </x14:conditionalFormatting>
        <x14:conditionalFormatting xmlns:xm="http://schemas.microsoft.com/office/excel/2006/main">
          <x14:cfRule type="dataBar" id="{8176F706-CE08-48B5-AE6C-2D68B24D776C}">
            <x14:dataBar minLength="0" maxLength="100" gradient="0">
              <x14:cfvo type="autoMin"/>
              <x14:cfvo type="autoMax"/>
              <x14:negativeFillColor rgb="FFFF0000"/>
              <x14:axisColor rgb="FF000000"/>
            </x14:dataBar>
          </x14:cfRule>
          <xm:sqref>R204 U201 W204 K204</xm:sqref>
        </x14:conditionalFormatting>
        <x14:conditionalFormatting xmlns:xm="http://schemas.microsoft.com/office/excel/2006/main">
          <x14:cfRule type="dataBar" id="{CC7E3EBB-1118-4B86-9DDA-D14902F74FE0}">
            <x14:dataBar minLength="0" maxLength="100" gradient="0">
              <x14:cfvo type="autoMin"/>
              <x14:cfvo type="autoMax"/>
              <x14:negativeFillColor rgb="FFFF0000"/>
              <x14:axisColor rgb="FF000000"/>
            </x14:dataBar>
          </x14:cfRule>
          <xm:sqref>K204:P204 U201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topLeftCell="A10" workbookViewId="0">
      <selection activeCell="C17" sqref="C17"/>
    </sheetView>
  </sheetViews>
  <sheetFormatPr baseColWidth="10" defaultRowHeight="13.2" x14ac:dyDescent="0.25"/>
  <cols>
    <col min="1" max="1" width="6.6640625" customWidth="1"/>
    <col min="2" max="2" width="29.6640625" customWidth="1"/>
    <col min="3" max="33" width="3.6640625" customWidth="1"/>
    <col min="34" max="34" width="8.5546875" customWidth="1"/>
  </cols>
  <sheetData>
    <row r="1" spans="1:35" ht="15.6" x14ac:dyDescent="0.3">
      <c r="A1" s="34" t="s">
        <v>425</v>
      </c>
    </row>
    <row r="3" spans="1:35" ht="21" customHeight="1" x14ac:dyDescent="0.2">
      <c r="A3" t="s">
        <v>408</v>
      </c>
      <c r="B3" s="214"/>
      <c r="D3" t="s">
        <v>413</v>
      </c>
      <c r="F3" s="527"/>
      <c r="G3" s="372"/>
      <c r="H3" s="372"/>
      <c r="I3" s="528"/>
      <c r="AI3" s="2" t="s">
        <v>412</v>
      </c>
    </row>
    <row r="4" spans="1:35" ht="18" customHeight="1" x14ac:dyDescent="0.2">
      <c r="A4" s="211"/>
      <c r="B4" s="212"/>
      <c r="C4" s="2"/>
    </row>
    <row r="5" spans="1:35" s="32" customFormat="1" ht="27.6" customHeight="1" thickBot="1" x14ac:dyDescent="0.25">
      <c r="A5" s="33"/>
      <c r="B5" s="1"/>
      <c r="C5" s="26"/>
      <c r="D5" s="26"/>
      <c r="E5" s="26"/>
      <c r="F5" s="26"/>
      <c r="G5" s="26">
        <v>5</v>
      </c>
      <c r="H5" s="26">
        <v>6</v>
      </c>
      <c r="I5" s="26">
        <v>7</v>
      </c>
      <c r="J5" s="26">
        <v>8</v>
      </c>
      <c r="K5" s="26">
        <v>9</v>
      </c>
      <c r="L5" s="26">
        <v>10</v>
      </c>
      <c r="M5" s="26">
        <v>11</v>
      </c>
      <c r="N5" s="26">
        <v>12</v>
      </c>
      <c r="O5" s="26">
        <v>13</v>
      </c>
      <c r="P5" s="26">
        <v>14</v>
      </c>
      <c r="Q5" s="26">
        <v>15</v>
      </c>
      <c r="R5" s="26">
        <v>16</v>
      </c>
      <c r="S5" s="26">
        <v>17</v>
      </c>
      <c r="T5" s="26">
        <v>18</v>
      </c>
      <c r="U5" s="26">
        <v>19</v>
      </c>
      <c r="V5" s="26">
        <v>20</v>
      </c>
      <c r="W5" s="26">
        <v>21</v>
      </c>
      <c r="X5" s="26">
        <v>22</v>
      </c>
      <c r="Y5" s="26">
        <v>23</v>
      </c>
      <c r="Z5" s="26">
        <v>24</v>
      </c>
      <c r="AA5" s="26">
        <v>25</v>
      </c>
      <c r="AB5" s="26">
        <v>26</v>
      </c>
      <c r="AC5" s="26">
        <v>27</v>
      </c>
      <c r="AD5" s="26">
        <v>28</v>
      </c>
      <c r="AE5" s="26">
        <v>29</v>
      </c>
      <c r="AF5" s="26">
        <v>30</v>
      </c>
      <c r="AG5" s="26">
        <v>31</v>
      </c>
      <c r="AH5" s="1" t="s">
        <v>414</v>
      </c>
    </row>
    <row r="6" spans="1:35" ht="27" customHeight="1" x14ac:dyDescent="0.2">
      <c r="A6" s="114" t="s">
        <v>167</v>
      </c>
      <c r="B6" s="29" t="s">
        <v>34</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229">
        <f>SUM(C6:AG6)</f>
        <v>0</v>
      </c>
    </row>
    <row r="7" spans="1:35" ht="27" customHeight="1" x14ac:dyDescent="0.2">
      <c r="A7" s="114" t="s">
        <v>168</v>
      </c>
      <c r="B7" s="29" t="s">
        <v>80</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229">
        <f t="shared" ref="AH7:AH20" si="0">SUM(C7:AG7)</f>
        <v>0</v>
      </c>
    </row>
    <row r="8" spans="1:35" ht="27" customHeight="1" x14ac:dyDescent="0.25">
      <c r="A8" s="114" t="s">
        <v>169</v>
      </c>
      <c r="B8" s="29" t="s">
        <v>35</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229">
        <f t="shared" si="0"/>
        <v>0</v>
      </c>
    </row>
    <row r="9" spans="1:35" ht="27" customHeight="1" x14ac:dyDescent="0.2">
      <c r="A9" s="114" t="s">
        <v>170</v>
      </c>
      <c r="B9" s="29" t="s">
        <v>36</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229">
        <f t="shared" si="0"/>
        <v>0</v>
      </c>
    </row>
    <row r="10" spans="1:35" ht="27" customHeight="1" x14ac:dyDescent="0.25">
      <c r="A10" s="114" t="s">
        <v>171</v>
      </c>
      <c r="B10" s="29" t="s">
        <v>37</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229">
        <f t="shared" si="0"/>
        <v>0</v>
      </c>
    </row>
    <row r="11" spans="1:35" ht="27" customHeight="1" x14ac:dyDescent="0.25">
      <c r="A11" s="114" t="s">
        <v>172</v>
      </c>
      <c r="B11" s="29" t="s">
        <v>38</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229">
        <f t="shared" si="0"/>
        <v>0</v>
      </c>
    </row>
    <row r="12" spans="1:35" ht="27" customHeight="1" x14ac:dyDescent="0.25">
      <c r="A12" s="114" t="s">
        <v>173</v>
      </c>
      <c r="B12" s="29" t="s">
        <v>39</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229">
        <f t="shared" si="0"/>
        <v>0</v>
      </c>
    </row>
    <row r="13" spans="1:35" ht="27" customHeight="1" x14ac:dyDescent="0.2">
      <c r="A13" s="114" t="s">
        <v>174</v>
      </c>
      <c r="B13" s="29" t="s">
        <v>40</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229">
        <f t="shared" si="0"/>
        <v>0</v>
      </c>
    </row>
    <row r="14" spans="1:35" ht="27" customHeight="1" x14ac:dyDescent="0.2">
      <c r="A14" s="114" t="s">
        <v>175</v>
      </c>
      <c r="B14" s="29" t="s">
        <v>41</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229">
        <f t="shared" si="0"/>
        <v>0</v>
      </c>
    </row>
    <row r="15" spans="1:35" ht="40.200000000000003" customHeight="1" x14ac:dyDescent="0.25">
      <c r="A15" s="114" t="s">
        <v>176</v>
      </c>
      <c r="B15" s="29" t="s">
        <v>90</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229">
        <f t="shared" si="0"/>
        <v>0</v>
      </c>
    </row>
    <row r="16" spans="1:35" ht="27" customHeight="1" x14ac:dyDescent="0.25">
      <c r="A16" s="114" t="s">
        <v>177</v>
      </c>
      <c r="B16" s="29" t="s">
        <v>42</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229">
        <f t="shared" si="0"/>
        <v>0</v>
      </c>
    </row>
    <row r="17" spans="1:34" ht="26.4" x14ac:dyDescent="0.25">
      <c r="A17" s="114" t="s">
        <v>178</v>
      </c>
      <c r="B17" s="31" t="s">
        <v>415</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229">
        <f t="shared" si="0"/>
        <v>0</v>
      </c>
    </row>
    <row r="18" spans="1:34" ht="27" customHeight="1" x14ac:dyDescent="0.25">
      <c r="A18" s="114" t="s">
        <v>179</v>
      </c>
      <c r="B18" s="31" t="s">
        <v>43</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229">
        <f t="shared" si="0"/>
        <v>0</v>
      </c>
    </row>
    <row r="19" spans="1:34" ht="39.450000000000003" customHeight="1" x14ac:dyDescent="0.25">
      <c r="A19" s="114" t="s">
        <v>180</v>
      </c>
      <c r="B19" s="31" t="s">
        <v>44</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229">
        <f t="shared" si="0"/>
        <v>0</v>
      </c>
    </row>
    <row r="20" spans="1:34" ht="53.4" customHeight="1" x14ac:dyDescent="0.25">
      <c r="A20" s="114" t="s">
        <v>181</v>
      </c>
      <c r="B20" s="31" t="s">
        <v>416</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229">
        <f t="shared" si="0"/>
        <v>0</v>
      </c>
    </row>
    <row r="23" spans="1:34" ht="14.4" customHeight="1" x14ac:dyDescent="0.25"/>
    <row r="24" spans="1:34" ht="14.4" customHeight="1" x14ac:dyDescent="0.25"/>
    <row r="25" spans="1:34" ht="14.4" customHeight="1" x14ac:dyDescent="0.25"/>
    <row r="28" spans="1:34" x14ac:dyDescent="0.25">
      <c r="A28" s="224" t="s">
        <v>411</v>
      </c>
    </row>
    <row r="29" spans="1:34" x14ac:dyDescent="0.25">
      <c r="A29" s="224" t="s">
        <v>386</v>
      </c>
    </row>
    <row r="30" spans="1:34" x14ac:dyDescent="0.25">
      <c r="A30" s="224" t="s">
        <v>410</v>
      </c>
    </row>
  </sheetData>
  <mergeCells count="1">
    <mergeCell ref="F3:I3"/>
  </mergeCells>
  <conditionalFormatting sqref="B3">
    <cfRule type="expression" dxfId="1" priority="2">
      <formula>AND(NOT($J3=""),B3="x")</formula>
    </cfRule>
  </conditionalFormatting>
  <conditionalFormatting sqref="F3">
    <cfRule type="expression" dxfId="0" priority="165">
      <formula>AND(NOT(#REF!=""),F3="x")</formula>
    </cfRule>
  </conditionalFormatting>
  <dataValidations count="1">
    <dataValidation type="whole" allowBlank="1" showInputMessage="1" showErrorMessage="1" error="Bitte ganze Zahlen eingeben" sqref="C6:AG20">
      <formula1>1</formula1>
      <formula2>100</formula2>
    </dataValidation>
  </dataValidations>
  <hyperlinks>
    <hyperlink ref="A6" location="'Modul 5'!B11:B12" display="4.5.1"/>
    <hyperlink ref="A7" location="'Modul 5'!B15:B16" display="4.5.2"/>
    <hyperlink ref="A8" location="'Modul 5'!B19:B20" display="4.5.3"/>
    <hyperlink ref="A9" location="'Modul 5'!B23:B24" display="4.5.4"/>
    <hyperlink ref="A10" location="'Modul 5'!B27:B28" display="4.5.5"/>
    <hyperlink ref="A11" location="'Modul 5'!B31:B32" display="4.5.6"/>
    <hyperlink ref="A12" location="'Modul 5'!B35:B36" display="4.5.7"/>
    <hyperlink ref="A13" location="'Modul 5'!B39:B40" display="4.5.8"/>
    <hyperlink ref="A14" location="'Modul 5'!B43:B44" display="4.5.9"/>
    <hyperlink ref="A15" location="'Modul 5'!B47:B48" display="4.5.10"/>
    <hyperlink ref="A16" location="'Modul 5'!B51:B52" display="4.5.11"/>
    <hyperlink ref="A18" location="'Modul 5'!B59:B60" display="4.5.13"/>
    <hyperlink ref="A19" location="'Modul 5'!B63:B64" display="4.5.14"/>
    <hyperlink ref="A20" location="'Modul 5'!B67:B68" display="4.5.15"/>
    <hyperlink ref="A17" location="'Modul 5'!B55:B56" display="4.5.12"/>
  </hyperlinks>
  <pageMargins left="0.7" right="0.7" top="0.78740157499999996" bottom="0.78740157499999996"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B7" sqref="B7"/>
    </sheetView>
  </sheetViews>
  <sheetFormatPr baseColWidth="10" defaultColWidth="11.44140625" defaultRowHeight="13.2" x14ac:dyDescent="0.25"/>
  <cols>
    <col min="1" max="1" width="29" style="36" customWidth="1"/>
    <col min="2" max="4" width="16.6640625" style="36" customWidth="1"/>
    <col min="5" max="5" width="18.6640625" style="36" hidden="1" customWidth="1"/>
    <col min="6" max="16384" width="11.44140625" style="36"/>
  </cols>
  <sheetData>
    <row r="1" spans="1:11" ht="24" customHeight="1" x14ac:dyDescent="0.25">
      <c r="A1" s="218" t="s">
        <v>50</v>
      </c>
      <c r="B1" s="99"/>
    </row>
    <row r="3" spans="1:11" ht="32.700000000000003" customHeight="1" thickBot="1" x14ac:dyDescent="0.3">
      <c r="A3" s="202" t="s">
        <v>601</v>
      </c>
      <c r="B3" s="198" t="s">
        <v>54</v>
      </c>
      <c r="C3" s="187" t="s">
        <v>406</v>
      </c>
      <c r="D3" s="187" t="s">
        <v>55</v>
      </c>
      <c r="E3" s="100" t="s">
        <v>69</v>
      </c>
      <c r="F3" s="101"/>
      <c r="G3" s="494" t="s">
        <v>407</v>
      </c>
      <c r="H3" s="372"/>
      <c r="I3" s="372"/>
    </row>
    <row r="4" spans="1:11" ht="40.200000000000003" customHeight="1" thickBot="1" x14ac:dyDescent="0.3">
      <c r="A4" s="203" t="s">
        <v>51</v>
      </c>
      <c r="B4" s="199">
        <f>Erhebungsbogen!H15</f>
        <v>0</v>
      </c>
      <c r="C4" s="193">
        <v>0.1</v>
      </c>
      <c r="D4" s="105">
        <f>VLOOKUP($B4,Umrechnungstabelle!$A$6:$M$71,2,FALSE)</f>
        <v>0</v>
      </c>
      <c r="E4" s="102" t="str">
        <f>VLOOKUP($B4,Umrechnungstabelle!$A$6:$M$71,3,FALSE)</f>
        <v>0 keine</v>
      </c>
      <c r="G4" s="500" t="str">
        <f>Erhebungsbogen!K4</f>
        <v>0 von 64</v>
      </c>
      <c r="H4" s="501"/>
      <c r="I4" s="502"/>
    </row>
    <row r="5" spans="1:11" ht="40.200000000000003" customHeight="1" x14ac:dyDescent="0.25">
      <c r="A5" s="204" t="s">
        <v>52</v>
      </c>
      <c r="B5" s="188">
        <f>Erhebungsbogen!H37</f>
        <v>0</v>
      </c>
      <c r="C5" s="498">
        <v>0.15</v>
      </c>
      <c r="D5" s="195">
        <f>VLOOKUP($B5,Umrechnungstabelle!$A$6:$M$71,4,FALSE)</f>
        <v>0</v>
      </c>
      <c r="E5" s="104" t="str">
        <f>VLOOKUP($B5,Umrechnungstabelle!$A$6:$M$71,5,FALSE)</f>
        <v>0 keine</v>
      </c>
      <c r="H5" s="72"/>
      <c r="K5" s="212"/>
    </row>
    <row r="6" spans="1:11" ht="40.200000000000003" customHeight="1" x14ac:dyDescent="0.25">
      <c r="A6" s="205" t="s">
        <v>72</v>
      </c>
      <c r="B6" s="200">
        <f>Erhebungsbogen!H58</f>
        <v>0</v>
      </c>
      <c r="C6" s="429"/>
      <c r="D6" s="104">
        <f>VLOOKUP($B6,Umrechnungstabelle!$A$6:$M$71,6,FALSE)</f>
        <v>0</v>
      </c>
      <c r="E6" s="104" t="str">
        <f>VLOOKUP($B6,Umrechnungstabelle!$A$6:$M$71,7,FALSE)</f>
        <v>0 keine</v>
      </c>
    </row>
    <row r="7" spans="1:11" ht="40.200000000000003" customHeight="1" thickBot="1" x14ac:dyDescent="0.3">
      <c r="A7" s="203" t="s">
        <v>73</v>
      </c>
      <c r="B7" s="199"/>
      <c r="C7" s="499"/>
      <c r="D7" s="105">
        <f>MAX(D5:D6)</f>
        <v>0</v>
      </c>
      <c r="E7" s="104"/>
    </row>
    <row r="8" spans="1:11" ht="40.200000000000003" customHeight="1" thickBot="1" x14ac:dyDescent="0.3">
      <c r="A8" s="206" t="s">
        <v>53</v>
      </c>
      <c r="B8" s="201">
        <f>Erhebungsbogen!H95</f>
        <v>0</v>
      </c>
      <c r="C8" s="196">
        <v>0.4</v>
      </c>
      <c r="D8" s="197">
        <f>VLOOKUP($B8,Umrechnungstabelle!$A$6:$M$71,8,FALSE)</f>
        <v>0</v>
      </c>
      <c r="E8" s="104" t="str">
        <f>VLOOKUP($B8,Umrechnungstabelle!$A$6:$M$71,9,FALSE)</f>
        <v>0 keine</v>
      </c>
    </row>
    <row r="9" spans="1:11" ht="40.200000000000003" customHeight="1" thickBot="1" x14ac:dyDescent="0.3">
      <c r="A9" s="206" t="s">
        <v>441</v>
      </c>
      <c r="B9" s="201">
        <f>Erhebungsbogen!H172</f>
        <v>0</v>
      </c>
      <c r="C9" s="196">
        <v>0.2</v>
      </c>
      <c r="D9" s="197">
        <f>VLOOKUP($B9,Umrechnungstabelle!$A$6:$M$71,10,FALSE)</f>
        <v>0</v>
      </c>
      <c r="E9" s="103" t="str">
        <f>VLOOKUP($B9,Umrechnungstabelle!$A$6:$M$71,11,FALSE)</f>
        <v>0 keine</v>
      </c>
    </row>
    <row r="10" spans="1:11" ht="40.200000000000003" customHeight="1" thickBot="1" x14ac:dyDescent="0.3">
      <c r="A10" s="207" t="s">
        <v>71</v>
      </c>
      <c r="B10" s="190">
        <f>Erhebungsbogen!H186</f>
        <v>0</v>
      </c>
      <c r="C10" s="194">
        <v>0.15</v>
      </c>
      <c r="D10" s="208">
        <f>VLOOKUP($B10,Umrechnungstabelle!$A$6:$M$71,12,FALSE)</f>
        <v>0</v>
      </c>
      <c r="E10" s="106" t="str">
        <f>VLOOKUP($B10,Umrechnungstabelle!$A$6:$M$71,13,FALSE)</f>
        <v>0 keine</v>
      </c>
    </row>
    <row r="11" spans="1:11" ht="40.200000000000003" customHeight="1" thickBot="1" x14ac:dyDescent="0.3">
      <c r="A11" s="213"/>
      <c r="C11" s="192" t="s">
        <v>403</v>
      </c>
      <c r="D11" s="209">
        <f>SUM(D4,D7:D10)</f>
        <v>0</v>
      </c>
    </row>
    <row r="12" spans="1:11" ht="40.200000000000003" customHeight="1" thickBot="1" x14ac:dyDescent="0.3">
      <c r="C12" s="192" t="s">
        <v>404</v>
      </c>
      <c r="D12" s="107" t="str">
        <f>IF(Erhebungsbogen!D18="x","Pflegegrad 5",
IF(D11&lt;12.5,"kein Pflegegrad",
IF(AND(D11&gt;=12.5,D11&lt;27),"Pflegegrad 1",
IF(AND(D11&gt;=27,D11&lt;47.5),"Pflegegrad 2",
IF(AND(D11&gt;=47.5,D11&lt;70),"Pflegegrad 3",
IF(AND(D11&gt;=70,D11&lt;90),"Pflegegrad 4",
IF(D11&gt;=90,"Pflegegrad 5")))))))</f>
        <v>kein Pflegegrad</v>
      </c>
    </row>
    <row r="13" spans="1:11" ht="40.200000000000003" customHeight="1" x14ac:dyDescent="0.25">
      <c r="A13" s="371" t="s">
        <v>405</v>
      </c>
      <c r="B13" s="371"/>
      <c r="C13" s="497"/>
      <c r="D13" s="497"/>
    </row>
    <row r="14" spans="1:11" ht="46.2" customHeight="1" x14ac:dyDescent="0.25">
      <c r="A14" s="495" t="str">
        <f>IF(Erhebungsbogen!D18="x",IF(D11&gt;=90,"Da nach Bewertung des Kriteriums 4.1.6. eine besondere Bedarfslage vorliegt, würde auch unabhängig vom Erreichen des Schwellenwerts die Zuordnung zum Pflegegrad 5 erfolgen","Da nach Bewertung des Kriteriums 4.1.6. eine besondere Bedarfslage vorliegt, erfolgt unabhängig vom Erreichen des Schwellenwerts 90 die Zuordnung zum Pflegegrad 5"),"")</f>
        <v/>
      </c>
      <c r="B14" s="495"/>
      <c r="C14" s="496"/>
      <c r="D14" s="496"/>
      <c r="E14" s="496"/>
    </row>
    <row r="17" spans="4:5" x14ac:dyDescent="0.25">
      <c r="D17" s="210"/>
    </row>
    <row r="19" spans="4:5" x14ac:dyDescent="0.25">
      <c r="E19" s="217">
        <v>64</v>
      </c>
    </row>
  </sheetData>
  <mergeCells count="5">
    <mergeCell ref="G3:I3"/>
    <mergeCell ref="A14:E14"/>
    <mergeCell ref="A13:D13"/>
    <mergeCell ref="C5:C7"/>
    <mergeCell ref="G4:I4"/>
  </mergeCells>
  <conditionalFormatting sqref="G4">
    <cfRule type="dataBar" priority="14">
      <dataBar>
        <cfvo type="min"/>
        <cfvo type="max"/>
        <color rgb="FF63C384"/>
      </dataBar>
      <extLst>
        <ext xmlns:x14="http://schemas.microsoft.com/office/spreadsheetml/2009/9/main" uri="{B025F937-C7B1-47D3-B67F-A62EFF666E3E}">
          <x14:id>{9EB5539E-5C7E-49E9-935B-4ACC476D6C3D}</x14:id>
        </ext>
      </extLst>
    </cfRule>
  </conditionalFormatting>
  <conditionalFormatting sqref="G4">
    <cfRule type="dataBar" priority="13">
      <dataBar>
        <cfvo type="min"/>
        <cfvo type="max"/>
        <color rgb="FF63C384"/>
      </dataBar>
      <extLst>
        <ext xmlns:x14="http://schemas.microsoft.com/office/spreadsheetml/2009/9/main" uri="{B025F937-C7B1-47D3-B67F-A62EFF666E3E}">
          <x14:id>{D10221B3-B0C7-40C1-BF43-A81EDD5254D8}</x14:id>
        </ext>
      </extLst>
    </cfRule>
  </conditionalFormatting>
  <conditionalFormatting sqref="G4">
    <cfRule type="dataBar" priority="12">
      <dataBar>
        <cfvo type="min"/>
        <cfvo type="max"/>
        <color rgb="FF638EC6"/>
      </dataBar>
      <extLst>
        <ext xmlns:x14="http://schemas.microsoft.com/office/spreadsheetml/2009/9/main" uri="{B025F937-C7B1-47D3-B67F-A62EFF666E3E}">
          <x14:id>{EA34BF51-8624-43D1-A1E1-5B8353D8548D}</x14:id>
        </ext>
      </extLst>
    </cfRule>
  </conditionalFormatting>
  <conditionalFormatting sqref="G4">
    <cfRule type="dataBar" priority="11">
      <dataBar>
        <cfvo type="min"/>
        <cfvo type="max"/>
        <color rgb="FF638EC6"/>
      </dataBar>
      <extLst>
        <ext xmlns:x14="http://schemas.microsoft.com/office/spreadsheetml/2009/9/main" uri="{B025F937-C7B1-47D3-B67F-A62EFF666E3E}">
          <x14:id>{95AE8E16-AB44-4099-B4BC-DDFE7F7B2487}</x14:id>
        </ext>
      </extLst>
    </cfRule>
  </conditionalFormatting>
  <conditionalFormatting sqref="E19">
    <cfRule type="dataBar" priority="10">
      <dataBar>
        <cfvo type="min"/>
        <cfvo type="max"/>
        <color rgb="FF63C384"/>
      </dataBar>
      <extLst>
        <ext xmlns:x14="http://schemas.microsoft.com/office/spreadsheetml/2009/9/main" uri="{B025F937-C7B1-47D3-B67F-A62EFF666E3E}">
          <x14:id>{410279D7-F379-4AED-9144-6D14116062DA}</x14:id>
        </ext>
      </extLst>
    </cfRule>
  </conditionalFormatting>
  <conditionalFormatting sqref="E19">
    <cfRule type="dataBar" priority="9">
      <dataBar>
        <cfvo type="min"/>
        <cfvo type="max"/>
        <color rgb="FF63C384"/>
      </dataBar>
      <extLst>
        <ext xmlns:x14="http://schemas.microsoft.com/office/spreadsheetml/2009/9/main" uri="{B025F937-C7B1-47D3-B67F-A62EFF666E3E}">
          <x14:id>{30AF7EEB-46EB-4AC3-ACB3-A5825B26CE43}</x14:id>
        </ext>
      </extLst>
    </cfRule>
  </conditionalFormatting>
  <conditionalFormatting sqref="E19">
    <cfRule type="dataBar" priority="8">
      <dataBar>
        <cfvo type="min"/>
        <cfvo type="max"/>
        <color rgb="FF638EC6"/>
      </dataBar>
      <extLst>
        <ext xmlns:x14="http://schemas.microsoft.com/office/spreadsheetml/2009/9/main" uri="{B025F937-C7B1-47D3-B67F-A62EFF666E3E}">
          <x14:id>{E67CE795-376C-4064-90C8-03383F2B7448}</x14:id>
        </ext>
      </extLst>
    </cfRule>
  </conditionalFormatting>
  <conditionalFormatting sqref="E19">
    <cfRule type="dataBar" priority="7">
      <dataBar>
        <cfvo type="min"/>
        <cfvo type="max"/>
        <color rgb="FF638EC6"/>
      </dataBar>
      <extLst>
        <ext xmlns:x14="http://schemas.microsoft.com/office/spreadsheetml/2009/9/main" uri="{B025F937-C7B1-47D3-B67F-A62EFF666E3E}">
          <x14:id>{CB757B0B-1053-4E26-8E00-6A9FEF39DCA3}</x14:id>
        </ext>
      </extLst>
    </cfRule>
  </conditionalFormatting>
  <conditionalFormatting sqref="E19">
    <cfRule type="dataBar" priority="6">
      <dataBar>
        <cfvo type="min"/>
        <cfvo type="max"/>
        <color rgb="FF638EC6"/>
      </dataBar>
      <extLst>
        <ext xmlns:x14="http://schemas.microsoft.com/office/spreadsheetml/2009/9/main" uri="{B025F937-C7B1-47D3-B67F-A62EFF666E3E}">
          <x14:id>{C1996F03-A430-4169-BA39-5394EFAFCDFC}</x14:id>
        </ext>
      </extLst>
    </cfRule>
  </conditionalFormatting>
  <conditionalFormatting sqref="E19">
    <cfRule type="dataBar" priority="5">
      <dataBar>
        <cfvo type="min"/>
        <cfvo type="max"/>
        <color rgb="FF638EC6"/>
      </dataBar>
      <extLst>
        <ext xmlns:x14="http://schemas.microsoft.com/office/spreadsheetml/2009/9/main" uri="{B025F937-C7B1-47D3-B67F-A62EFF666E3E}">
          <x14:id>{8C709AFA-60FD-44CE-B464-D4A9FFA68246}</x14:id>
        </ext>
      </extLst>
    </cfRule>
  </conditionalFormatting>
  <conditionalFormatting sqref="E19">
    <cfRule type="dataBar" priority="4">
      <dataBar>
        <cfvo type="min"/>
        <cfvo type="max"/>
        <color rgb="FF638EC6"/>
      </dataBar>
      <extLst>
        <ext xmlns:x14="http://schemas.microsoft.com/office/spreadsheetml/2009/9/main" uri="{B025F937-C7B1-47D3-B67F-A62EFF666E3E}">
          <x14:id>{7187DD90-1ACD-423D-A989-81E80A453CEA}</x14:id>
        </ext>
      </extLst>
    </cfRule>
  </conditionalFormatting>
  <conditionalFormatting sqref="E19 K5">
    <cfRule type="dataBar" priority="3">
      <dataBar>
        <cfvo type="min"/>
        <cfvo type="max"/>
        <color rgb="FF638EC6"/>
      </dataBar>
      <extLst>
        <ext xmlns:x14="http://schemas.microsoft.com/office/spreadsheetml/2009/9/main" uri="{B025F937-C7B1-47D3-B67F-A62EFF666E3E}">
          <x14:id>{217A8370-298A-44C5-8FCE-E28516EF2E79}</x14:id>
        </ext>
      </extLst>
    </cfRule>
  </conditionalFormatting>
  <conditionalFormatting sqref="G4:I4 E19">
    <cfRule type="dataBar" priority="1">
      <dataBar>
        <cfvo type="min"/>
        <cfvo type="max"/>
        <color rgb="FFD4D4D0"/>
      </dataBar>
      <extLst>
        <ext xmlns:x14="http://schemas.microsoft.com/office/spreadsheetml/2009/9/main" uri="{B025F937-C7B1-47D3-B67F-A62EFF666E3E}">
          <x14:id>{A71BFC04-AC81-4F50-85FF-6B941ED769B3}</x14:id>
        </ext>
      </extLst>
    </cfRule>
    <cfRule type="dataBar" priority="2">
      <dataBar>
        <cfvo type="min"/>
        <cfvo type="max"/>
        <color rgb="FF638EC6"/>
      </dataBar>
      <extLst>
        <ext xmlns:x14="http://schemas.microsoft.com/office/spreadsheetml/2009/9/main" uri="{B025F937-C7B1-47D3-B67F-A62EFF666E3E}">
          <x14:id>{72511EBA-48EE-407D-BDE5-F87A4D6011A4}</x14:id>
        </ext>
      </extLst>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9EB5539E-5C7E-49E9-935B-4ACC476D6C3D}">
            <x14:dataBar minLength="0" maxLength="100" border="1" negativeBarBorderColorSameAsPositive="0">
              <x14:cfvo type="autoMin"/>
              <x14:cfvo type="autoMax"/>
              <x14:borderColor rgb="FF63C384"/>
              <x14:negativeFillColor rgb="FFFF0000"/>
              <x14:negativeBorderColor rgb="FFFF0000"/>
              <x14:axisColor rgb="FF000000"/>
            </x14:dataBar>
          </x14:cfRule>
          <xm:sqref>G4</xm:sqref>
        </x14:conditionalFormatting>
        <x14:conditionalFormatting xmlns:xm="http://schemas.microsoft.com/office/excel/2006/main">
          <x14:cfRule type="dataBar" id="{D10221B3-B0C7-40C1-BF43-A81EDD5254D8}">
            <x14:dataBar minLength="0" maxLength="100" border="1" negativeBarBorderColorSameAsPositive="0">
              <x14:cfvo type="autoMin"/>
              <x14:cfvo type="autoMax"/>
              <x14:borderColor rgb="FF63C384"/>
              <x14:negativeFillColor rgb="FFFF0000"/>
              <x14:negativeBorderColor rgb="FFFF0000"/>
              <x14:axisColor rgb="FF000000"/>
            </x14:dataBar>
          </x14:cfRule>
          <xm:sqref>G4</xm:sqref>
        </x14:conditionalFormatting>
        <x14:conditionalFormatting xmlns:xm="http://schemas.microsoft.com/office/excel/2006/main">
          <x14:cfRule type="dataBar" id="{EA34BF51-8624-43D1-A1E1-5B8353D8548D}">
            <x14:dataBar minLength="0" maxLength="100" gradient="0">
              <x14:cfvo type="autoMin"/>
              <x14:cfvo type="autoMax"/>
              <x14:negativeFillColor rgb="FFFF0000"/>
              <x14:axisColor rgb="FF000000"/>
            </x14:dataBar>
          </x14:cfRule>
          <xm:sqref>G4</xm:sqref>
        </x14:conditionalFormatting>
        <x14:conditionalFormatting xmlns:xm="http://schemas.microsoft.com/office/excel/2006/main">
          <x14:cfRule type="dataBar" id="{95AE8E16-AB44-4099-B4BC-DDFE7F7B2487}">
            <x14:dataBar minLength="0" maxLength="100" gradient="0">
              <x14:cfvo type="autoMin"/>
              <x14:cfvo type="autoMax"/>
              <x14:negativeFillColor rgb="FFFF0000"/>
              <x14:axisColor rgb="FF000000"/>
            </x14:dataBar>
          </x14:cfRule>
          <xm:sqref>G4</xm:sqref>
        </x14:conditionalFormatting>
        <x14:conditionalFormatting xmlns:xm="http://schemas.microsoft.com/office/excel/2006/main">
          <x14:cfRule type="dataBar" id="{410279D7-F379-4AED-9144-6D14116062DA}">
            <x14:dataBar minLength="0" maxLength="100" border="1" negativeBarBorderColorSameAsPositive="0">
              <x14:cfvo type="autoMin"/>
              <x14:cfvo type="autoMax"/>
              <x14:borderColor rgb="FF63C384"/>
              <x14:negativeFillColor rgb="FFFF0000"/>
              <x14:negativeBorderColor rgb="FFFF0000"/>
              <x14:axisColor rgb="FF000000"/>
            </x14:dataBar>
          </x14:cfRule>
          <xm:sqref>E19</xm:sqref>
        </x14:conditionalFormatting>
        <x14:conditionalFormatting xmlns:xm="http://schemas.microsoft.com/office/excel/2006/main">
          <x14:cfRule type="dataBar" id="{30AF7EEB-46EB-4AC3-ACB3-A5825B26CE43}">
            <x14:dataBar minLength="0" maxLength="100" border="1" negativeBarBorderColorSameAsPositive="0">
              <x14:cfvo type="autoMin"/>
              <x14:cfvo type="autoMax"/>
              <x14:borderColor rgb="FF63C384"/>
              <x14:negativeFillColor rgb="FFFF0000"/>
              <x14:negativeBorderColor rgb="FFFF0000"/>
              <x14:axisColor rgb="FF000000"/>
            </x14:dataBar>
          </x14:cfRule>
          <xm:sqref>E19</xm:sqref>
        </x14:conditionalFormatting>
        <x14:conditionalFormatting xmlns:xm="http://schemas.microsoft.com/office/excel/2006/main">
          <x14:cfRule type="dataBar" id="{E67CE795-376C-4064-90C8-03383F2B7448}">
            <x14:dataBar minLength="0" maxLength="100" gradient="0">
              <x14:cfvo type="autoMin"/>
              <x14:cfvo type="autoMax"/>
              <x14:negativeFillColor rgb="FFFF0000"/>
              <x14:axisColor rgb="FF000000"/>
            </x14:dataBar>
          </x14:cfRule>
          <xm:sqref>E19</xm:sqref>
        </x14:conditionalFormatting>
        <x14:conditionalFormatting xmlns:xm="http://schemas.microsoft.com/office/excel/2006/main">
          <x14:cfRule type="dataBar" id="{CB757B0B-1053-4E26-8E00-6A9FEF39DCA3}">
            <x14:dataBar minLength="0" maxLength="100" gradient="0">
              <x14:cfvo type="autoMin"/>
              <x14:cfvo type="autoMax"/>
              <x14:negativeFillColor rgb="FFFF0000"/>
              <x14:axisColor rgb="FF000000"/>
            </x14:dataBar>
          </x14:cfRule>
          <xm:sqref>E19</xm:sqref>
        </x14:conditionalFormatting>
        <x14:conditionalFormatting xmlns:xm="http://schemas.microsoft.com/office/excel/2006/main">
          <x14:cfRule type="dataBar" id="{C1996F03-A430-4169-BA39-5394EFAFCDFC}">
            <x14:dataBar minLength="0" maxLength="100" gradient="0">
              <x14:cfvo type="autoMin"/>
              <x14:cfvo type="autoMax"/>
              <x14:negativeFillColor rgb="FFFF0000"/>
              <x14:axisColor rgb="FF000000"/>
            </x14:dataBar>
          </x14:cfRule>
          <xm:sqref>E19</xm:sqref>
        </x14:conditionalFormatting>
        <x14:conditionalFormatting xmlns:xm="http://schemas.microsoft.com/office/excel/2006/main">
          <x14:cfRule type="dataBar" id="{8C709AFA-60FD-44CE-B464-D4A9FFA68246}">
            <x14:dataBar minLength="0" maxLength="100" gradient="0">
              <x14:cfvo type="autoMin"/>
              <x14:cfvo type="autoMax"/>
              <x14:negativeFillColor rgb="FFFF0000"/>
              <x14:axisColor rgb="FF000000"/>
            </x14:dataBar>
          </x14:cfRule>
          <xm:sqref>E19</xm:sqref>
        </x14:conditionalFormatting>
        <x14:conditionalFormatting xmlns:xm="http://schemas.microsoft.com/office/excel/2006/main">
          <x14:cfRule type="dataBar" id="{7187DD90-1ACD-423D-A989-81E80A453CEA}">
            <x14:dataBar minLength="0" maxLength="100" gradient="0">
              <x14:cfvo type="autoMin"/>
              <x14:cfvo type="autoMax"/>
              <x14:negativeFillColor rgb="FFFF0000"/>
              <x14:axisColor rgb="FF000000"/>
            </x14:dataBar>
          </x14:cfRule>
          <xm:sqref>E19</xm:sqref>
        </x14:conditionalFormatting>
        <x14:conditionalFormatting xmlns:xm="http://schemas.microsoft.com/office/excel/2006/main">
          <x14:cfRule type="dataBar" id="{217A8370-298A-44C5-8FCE-E28516EF2E79}">
            <x14:dataBar minLength="0" maxLength="100" gradient="0">
              <x14:cfvo type="autoMin"/>
              <x14:cfvo type="autoMax"/>
              <x14:negativeFillColor rgb="FFFF0000"/>
              <x14:axisColor rgb="FF000000"/>
            </x14:dataBar>
          </x14:cfRule>
          <xm:sqref>E19 K5</xm:sqref>
        </x14:conditionalFormatting>
        <x14:conditionalFormatting xmlns:xm="http://schemas.microsoft.com/office/excel/2006/main">
          <x14:cfRule type="dataBar" id="{A71BFC04-AC81-4F50-85FF-6B941ED769B3}">
            <x14:dataBar minLength="0" maxLength="100" gradient="0">
              <x14:cfvo type="autoMin"/>
              <x14:cfvo type="autoMax"/>
              <x14:negativeFillColor rgb="FFFF0000"/>
              <x14:axisColor rgb="FF000000"/>
            </x14:dataBar>
          </x14:cfRule>
          <x14:cfRule type="dataBar" id="{72511EBA-48EE-407D-BDE5-F87A4D6011A4}">
            <x14:dataBar minLength="0" maxLength="100" gradient="0">
              <x14:cfvo type="autoMin"/>
              <x14:cfvo type="autoMax"/>
              <x14:negativeFillColor rgb="FFFF0000"/>
              <x14:axisColor rgb="FF000000"/>
            </x14:dataBar>
          </x14:cfRule>
          <xm:sqref>G4:I4 E19</xm:sqref>
        </x14:conditionalFormatting>
        <x14:conditionalFormatting xmlns:xm="http://schemas.microsoft.com/office/excel/2006/main">
          <x14:cfRule type="expression" priority="136" id="{330DDA88-6084-4DA9-BCAB-311A1DA48E25}">
            <xm:f>AND(Erhebungsbogen!$D$18="x",$D$11&lt;90)</xm:f>
            <x14:dxf>
              <font>
                <b/>
                <i val="0"/>
                <strike val="0"/>
                <color rgb="FFFF0000"/>
              </font>
            </x14:dxf>
          </x14:cfRule>
          <xm:sqref>A14:E14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workbookViewId="0">
      <selection activeCell="P11" sqref="P11"/>
    </sheetView>
  </sheetViews>
  <sheetFormatPr baseColWidth="10" defaultRowHeight="13.2" x14ac:dyDescent="0.25"/>
  <cols>
    <col min="1" max="1" width="6.6640625" style="3" customWidth="1"/>
    <col min="2" max="2" width="4" style="3" bestFit="1" customWidth="1"/>
    <col min="3" max="3" width="11" style="3" bestFit="1" customWidth="1"/>
    <col min="4" max="4" width="6" style="3" bestFit="1" customWidth="1"/>
    <col min="5" max="5" width="11" style="3" bestFit="1" customWidth="1"/>
    <col min="6" max="6" width="6" style="3" bestFit="1" customWidth="1"/>
    <col min="7" max="7" width="11" style="3" bestFit="1" customWidth="1"/>
    <col min="8" max="8" width="3" style="3" bestFit="1" customWidth="1"/>
    <col min="9" max="9" width="11" style="3" bestFit="1" customWidth="1"/>
    <col min="10" max="10" width="3" style="3" bestFit="1" customWidth="1"/>
    <col min="11" max="11" width="11" style="3" customWidth="1"/>
    <col min="12" max="12" width="6" style="3" bestFit="1" customWidth="1"/>
  </cols>
  <sheetData>
    <row r="1" spans="1:13" ht="15.75" x14ac:dyDescent="0.25">
      <c r="A1" s="7" t="s">
        <v>385</v>
      </c>
    </row>
    <row r="4" spans="1:13" ht="12.75" x14ac:dyDescent="0.2">
      <c r="B4" s="19" t="s">
        <v>56</v>
      </c>
      <c r="C4" s="6"/>
      <c r="D4" s="25"/>
      <c r="E4" s="25"/>
      <c r="F4" s="25"/>
      <c r="G4" s="25"/>
      <c r="H4" s="25"/>
      <c r="I4" s="25"/>
      <c r="J4" s="25"/>
      <c r="K4" s="25"/>
      <c r="L4" s="25"/>
      <c r="M4" s="25"/>
    </row>
    <row r="5" spans="1:13" ht="13.5" thickBot="1" x14ac:dyDescent="0.25">
      <c r="A5" s="16" t="s">
        <v>9</v>
      </c>
      <c r="B5" s="17" t="s">
        <v>57</v>
      </c>
      <c r="C5" s="20"/>
      <c r="D5" s="17" t="s">
        <v>61</v>
      </c>
      <c r="E5" s="18"/>
      <c r="F5" s="22" t="s">
        <v>62</v>
      </c>
      <c r="G5" s="20"/>
      <c r="H5" s="17" t="s">
        <v>58</v>
      </c>
      <c r="I5" s="18"/>
      <c r="J5" s="22" t="s">
        <v>59</v>
      </c>
      <c r="K5" s="20"/>
      <c r="L5" s="17" t="s">
        <v>60</v>
      </c>
      <c r="M5" s="8"/>
    </row>
    <row r="6" spans="1:13" ht="12.75" x14ac:dyDescent="0.2">
      <c r="A6" s="9">
        <v>0</v>
      </c>
      <c r="B6" s="11">
        <v>0</v>
      </c>
      <c r="C6" s="21" t="s">
        <v>63</v>
      </c>
      <c r="D6" s="11">
        <v>0</v>
      </c>
      <c r="E6" s="13" t="s">
        <v>63</v>
      </c>
      <c r="F6" s="23">
        <v>0</v>
      </c>
      <c r="G6" s="21" t="s">
        <v>63</v>
      </c>
      <c r="H6" s="11">
        <v>0</v>
      </c>
      <c r="I6" s="13" t="s">
        <v>63</v>
      </c>
      <c r="J6" s="23">
        <v>0</v>
      </c>
      <c r="K6" s="21" t="s">
        <v>63</v>
      </c>
      <c r="L6" s="11">
        <v>0</v>
      </c>
      <c r="M6" s="12" t="s">
        <v>63</v>
      </c>
    </row>
    <row r="7" spans="1:13" ht="12.75" x14ac:dyDescent="0.2">
      <c r="A7" s="10">
        <v>1</v>
      </c>
      <c r="B7" s="14">
        <v>0</v>
      </c>
      <c r="C7" s="10" t="s">
        <v>63</v>
      </c>
      <c r="D7" s="14">
        <v>0</v>
      </c>
      <c r="E7" s="15" t="s">
        <v>63</v>
      </c>
      <c r="F7" s="24">
        <v>3.75</v>
      </c>
      <c r="G7" s="10" t="s">
        <v>64</v>
      </c>
      <c r="H7" s="14">
        <v>0</v>
      </c>
      <c r="I7" s="15" t="s">
        <v>63</v>
      </c>
      <c r="J7" s="24">
        <v>5</v>
      </c>
      <c r="K7" s="10" t="s">
        <v>64</v>
      </c>
      <c r="L7" s="14">
        <v>3.75</v>
      </c>
      <c r="M7" s="5" t="s">
        <v>64</v>
      </c>
    </row>
    <row r="8" spans="1:13" ht="12.75" x14ac:dyDescent="0.2">
      <c r="A8" s="10">
        <v>2</v>
      </c>
      <c r="B8" s="14">
        <v>2.5</v>
      </c>
      <c r="C8" s="10" t="s">
        <v>64</v>
      </c>
      <c r="D8" s="14">
        <v>3.75</v>
      </c>
      <c r="E8" s="15" t="s">
        <v>64</v>
      </c>
      <c r="F8" s="24">
        <v>3.75</v>
      </c>
      <c r="G8" s="10" t="s">
        <v>64</v>
      </c>
      <c r="H8" s="14">
        <v>0</v>
      </c>
      <c r="I8" s="15" t="s">
        <v>63</v>
      </c>
      <c r="J8" s="24">
        <v>10</v>
      </c>
      <c r="K8" s="10" t="s">
        <v>65</v>
      </c>
      <c r="L8" s="14">
        <v>3.75</v>
      </c>
      <c r="M8" s="5" t="s">
        <v>64</v>
      </c>
    </row>
    <row r="9" spans="1:13" ht="12.75" x14ac:dyDescent="0.2">
      <c r="A9" s="10">
        <v>3</v>
      </c>
      <c r="B9" s="14">
        <v>2.5</v>
      </c>
      <c r="C9" s="10" t="s">
        <v>64</v>
      </c>
      <c r="D9" s="14">
        <v>3.75</v>
      </c>
      <c r="E9" s="15" t="s">
        <v>64</v>
      </c>
      <c r="F9" s="24">
        <v>7.5</v>
      </c>
      <c r="G9" s="10" t="s">
        <v>65</v>
      </c>
      <c r="H9" s="14">
        <v>10</v>
      </c>
      <c r="I9" s="15" t="s">
        <v>64</v>
      </c>
      <c r="J9" s="24">
        <v>10</v>
      </c>
      <c r="K9" s="10" t="s">
        <v>65</v>
      </c>
      <c r="L9" s="14">
        <v>3.75</v>
      </c>
      <c r="M9" s="5" t="s">
        <v>64</v>
      </c>
    </row>
    <row r="10" spans="1:13" ht="12.75" x14ac:dyDescent="0.2">
      <c r="A10" s="10">
        <v>4</v>
      </c>
      <c r="B10" s="14">
        <v>5</v>
      </c>
      <c r="C10" s="10" t="s">
        <v>65</v>
      </c>
      <c r="D10" s="14">
        <v>3.75</v>
      </c>
      <c r="E10" s="15" t="s">
        <v>64</v>
      </c>
      <c r="F10" s="24">
        <v>7.5</v>
      </c>
      <c r="G10" s="10" t="s">
        <v>65</v>
      </c>
      <c r="H10" s="14">
        <v>10</v>
      </c>
      <c r="I10" s="15" t="s">
        <v>64</v>
      </c>
      <c r="J10" s="24">
        <v>15</v>
      </c>
      <c r="K10" s="10" t="s">
        <v>66</v>
      </c>
      <c r="L10" s="14">
        <v>7.5</v>
      </c>
      <c r="M10" s="5" t="s">
        <v>65</v>
      </c>
    </row>
    <row r="11" spans="1:13" ht="12.75" x14ac:dyDescent="0.2">
      <c r="A11" s="10">
        <v>5</v>
      </c>
      <c r="B11" s="14">
        <v>5</v>
      </c>
      <c r="C11" s="10" t="s">
        <v>65</v>
      </c>
      <c r="D11" s="14">
        <v>3.75</v>
      </c>
      <c r="E11" s="15" t="s">
        <v>64</v>
      </c>
      <c r="F11" s="24">
        <v>11.25</v>
      </c>
      <c r="G11" s="10" t="s">
        <v>66</v>
      </c>
      <c r="H11" s="14">
        <v>10</v>
      </c>
      <c r="I11" s="15" t="s">
        <v>64</v>
      </c>
      <c r="J11" s="24">
        <v>15</v>
      </c>
      <c r="K11" s="10" t="s">
        <v>66</v>
      </c>
      <c r="L11" s="14">
        <v>7.5</v>
      </c>
      <c r="M11" s="5" t="s">
        <v>65</v>
      </c>
    </row>
    <row r="12" spans="1:13" ht="12.75" x14ac:dyDescent="0.2">
      <c r="A12" s="10">
        <v>6</v>
      </c>
      <c r="B12" s="14">
        <v>7.5</v>
      </c>
      <c r="C12" s="10" t="s">
        <v>66</v>
      </c>
      <c r="D12" s="14">
        <v>7.5</v>
      </c>
      <c r="E12" s="15" t="s">
        <v>65</v>
      </c>
      <c r="F12" s="24">
        <v>11.25</v>
      </c>
      <c r="G12" s="10" t="s">
        <v>66</v>
      </c>
      <c r="H12" s="14">
        <v>10</v>
      </c>
      <c r="I12" s="15" t="s">
        <v>64</v>
      </c>
      <c r="J12" s="24">
        <v>20</v>
      </c>
      <c r="K12" s="10" t="s">
        <v>67</v>
      </c>
      <c r="L12" s="14">
        <v>7.5</v>
      </c>
      <c r="M12" s="5" t="s">
        <v>65</v>
      </c>
    </row>
    <row r="13" spans="1:13" ht="12.75" x14ac:dyDescent="0.2">
      <c r="A13" s="10">
        <v>7</v>
      </c>
      <c r="B13" s="14">
        <v>7.5</v>
      </c>
      <c r="C13" s="10" t="s">
        <v>66</v>
      </c>
      <c r="D13" s="14">
        <v>7.5</v>
      </c>
      <c r="E13" s="15" t="s">
        <v>65</v>
      </c>
      <c r="F13" s="24">
        <v>15</v>
      </c>
      <c r="G13" s="10" t="s">
        <v>67</v>
      </c>
      <c r="H13" s="14">
        <v>10</v>
      </c>
      <c r="I13" s="15" t="s">
        <v>64</v>
      </c>
      <c r="J13" s="24">
        <v>20</v>
      </c>
      <c r="K13" s="10" t="s">
        <v>67</v>
      </c>
      <c r="L13" s="14">
        <v>11.25</v>
      </c>
      <c r="M13" s="5" t="s">
        <v>66</v>
      </c>
    </row>
    <row r="14" spans="1:13" x14ac:dyDescent="0.25">
      <c r="A14" s="10">
        <v>8</v>
      </c>
      <c r="B14" s="14">
        <v>7.5</v>
      </c>
      <c r="C14" s="10" t="s">
        <v>66</v>
      </c>
      <c r="D14" s="14">
        <v>7.5</v>
      </c>
      <c r="E14" s="15" t="s">
        <v>65</v>
      </c>
      <c r="F14" s="24">
        <v>15</v>
      </c>
      <c r="G14" s="10" t="s">
        <v>67</v>
      </c>
      <c r="H14" s="14">
        <v>20</v>
      </c>
      <c r="I14" s="15" t="s">
        <v>65</v>
      </c>
      <c r="J14" s="24">
        <v>20</v>
      </c>
      <c r="K14" s="10" t="s">
        <v>67</v>
      </c>
      <c r="L14" s="14">
        <v>11.25</v>
      </c>
      <c r="M14" s="5" t="s">
        <v>66</v>
      </c>
    </row>
    <row r="15" spans="1:13" x14ac:dyDescent="0.25">
      <c r="A15" s="10">
        <v>9</v>
      </c>
      <c r="B15" s="14">
        <v>7.5</v>
      </c>
      <c r="C15" s="10" t="s">
        <v>66</v>
      </c>
      <c r="D15" s="14">
        <v>7.5</v>
      </c>
      <c r="E15" s="15" t="s">
        <v>65</v>
      </c>
      <c r="F15" s="24">
        <v>15</v>
      </c>
      <c r="G15" s="10" t="s">
        <v>67</v>
      </c>
      <c r="H15" s="14">
        <v>20</v>
      </c>
      <c r="I15" s="15" t="s">
        <v>65</v>
      </c>
      <c r="J15" s="24">
        <v>20</v>
      </c>
      <c r="K15" s="10" t="s">
        <v>67</v>
      </c>
      <c r="L15" s="14">
        <v>11.25</v>
      </c>
      <c r="M15" s="5" t="s">
        <v>66</v>
      </c>
    </row>
    <row r="16" spans="1:13" x14ac:dyDescent="0.25">
      <c r="A16" s="10">
        <v>10</v>
      </c>
      <c r="B16" s="14">
        <v>10</v>
      </c>
      <c r="C16" s="10" t="s">
        <v>67</v>
      </c>
      <c r="D16" s="14">
        <v>7.5</v>
      </c>
      <c r="E16" s="15" t="s">
        <v>65</v>
      </c>
      <c r="F16" s="24">
        <v>15</v>
      </c>
      <c r="G16" s="10" t="s">
        <v>67</v>
      </c>
      <c r="H16" s="14">
        <v>20</v>
      </c>
      <c r="I16" s="15" t="s">
        <v>65</v>
      </c>
      <c r="J16" s="24">
        <v>20</v>
      </c>
      <c r="K16" s="10" t="s">
        <v>67</v>
      </c>
      <c r="L16" s="14">
        <v>11.25</v>
      </c>
      <c r="M16" s="5" t="s">
        <v>66</v>
      </c>
    </row>
    <row r="17" spans="1:14" x14ac:dyDescent="0.25">
      <c r="A17" s="10">
        <v>11</v>
      </c>
      <c r="B17" s="14">
        <v>10</v>
      </c>
      <c r="C17" s="10" t="s">
        <v>67</v>
      </c>
      <c r="D17" s="14">
        <v>11.25</v>
      </c>
      <c r="E17" s="15" t="s">
        <v>66</v>
      </c>
      <c r="F17" s="24">
        <v>15</v>
      </c>
      <c r="G17" s="10" t="s">
        <v>67</v>
      </c>
      <c r="H17" s="14">
        <v>20</v>
      </c>
      <c r="I17" s="15" t="s">
        <v>65</v>
      </c>
      <c r="J17" s="24">
        <v>20</v>
      </c>
      <c r="K17" s="10" t="s">
        <v>67</v>
      </c>
      <c r="L17" s="14">
        <v>11.25</v>
      </c>
      <c r="M17" s="5" t="s">
        <v>66</v>
      </c>
    </row>
    <row r="18" spans="1:14" x14ac:dyDescent="0.25">
      <c r="A18" s="10">
        <v>12</v>
      </c>
      <c r="B18" s="14">
        <v>10</v>
      </c>
      <c r="C18" s="10" t="s">
        <v>67</v>
      </c>
      <c r="D18" s="14">
        <v>11.25</v>
      </c>
      <c r="E18" s="15" t="s">
        <v>66</v>
      </c>
      <c r="F18" s="24">
        <v>15</v>
      </c>
      <c r="G18" s="10" t="s">
        <v>67</v>
      </c>
      <c r="H18" s="14">
        <v>20</v>
      </c>
      <c r="I18" s="15" t="s">
        <v>65</v>
      </c>
      <c r="J18" s="24">
        <v>20</v>
      </c>
      <c r="K18" s="10" t="s">
        <v>67</v>
      </c>
      <c r="L18" s="14">
        <v>15</v>
      </c>
      <c r="M18" s="5" t="s">
        <v>67</v>
      </c>
    </row>
    <row r="19" spans="1:14" x14ac:dyDescent="0.25">
      <c r="A19" s="10">
        <v>13</v>
      </c>
      <c r="B19" s="14">
        <v>10</v>
      </c>
      <c r="C19" s="10" t="s">
        <v>67</v>
      </c>
      <c r="D19" s="14">
        <v>11.25</v>
      </c>
      <c r="E19" s="15" t="s">
        <v>66</v>
      </c>
      <c r="F19" s="24">
        <v>15</v>
      </c>
      <c r="G19" s="10" t="s">
        <v>67</v>
      </c>
      <c r="H19" s="14">
        <v>20</v>
      </c>
      <c r="I19" s="15" t="s">
        <v>65</v>
      </c>
      <c r="J19" s="24">
        <v>20</v>
      </c>
      <c r="K19" s="10" t="s">
        <v>67</v>
      </c>
      <c r="L19" s="14">
        <v>15</v>
      </c>
      <c r="M19" s="5" t="s">
        <v>67</v>
      </c>
    </row>
    <row r="20" spans="1:14" x14ac:dyDescent="0.25">
      <c r="A20" s="10">
        <v>14</v>
      </c>
      <c r="B20" s="14">
        <v>10</v>
      </c>
      <c r="C20" s="10" t="s">
        <v>67</v>
      </c>
      <c r="D20" s="14">
        <v>11.25</v>
      </c>
      <c r="E20" s="15" t="s">
        <v>66</v>
      </c>
      <c r="F20" s="24">
        <v>15</v>
      </c>
      <c r="G20" s="10" t="s">
        <v>67</v>
      </c>
      <c r="H20" s="14">
        <v>20</v>
      </c>
      <c r="I20" s="15" t="s">
        <v>65</v>
      </c>
      <c r="J20" s="24">
        <v>20</v>
      </c>
      <c r="K20" s="10" t="s">
        <v>67</v>
      </c>
      <c r="L20" s="14">
        <v>15</v>
      </c>
      <c r="M20" s="5" t="s">
        <v>67</v>
      </c>
    </row>
    <row r="21" spans="1:14" x14ac:dyDescent="0.25">
      <c r="A21" s="10">
        <v>15</v>
      </c>
      <c r="B21" s="14">
        <v>10</v>
      </c>
      <c r="C21" s="10" t="s">
        <v>67</v>
      </c>
      <c r="D21" s="14">
        <v>11.25</v>
      </c>
      <c r="E21" s="15" t="s">
        <v>66</v>
      </c>
      <c r="F21" s="24">
        <v>15</v>
      </c>
      <c r="G21" s="10" t="s">
        <v>67</v>
      </c>
      <c r="H21" s="14">
        <v>20</v>
      </c>
      <c r="I21" s="15" t="s">
        <v>65</v>
      </c>
      <c r="J21" s="24">
        <v>20</v>
      </c>
      <c r="K21" s="10" t="s">
        <v>67</v>
      </c>
      <c r="L21" s="14">
        <v>15</v>
      </c>
      <c r="M21" s="5" t="s">
        <v>67</v>
      </c>
    </row>
    <row r="22" spans="1:14" x14ac:dyDescent="0.25">
      <c r="A22" s="10">
        <v>16</v>
      </c>
      <c r="B22" s="14"/>
      <c r="C22" s="10"/>
      <c r="D22" s="14">
        <v>11.25</v>
      </c>
      <c r="E22" s="15" t="s">
        <v>66</v>
      </c>
      <c r="F22" s="24">
        <v>15</v>
      </c>
      <c r="G22" s="10" t="s">
        <v>67</v>
      </c>
      <c r="H22" s="14">
        <v>20</v>
      </c>
      <c r="I22" s="15" t="s">
        <v>65</v>
      </c>
      <c r="J22" s="24"/>
      <c r="K22" s="10"/>
      <c r="L22" s="14">
        <v>15</v>
      </c>
      <c r="M22" s="5" t="s">
        <v>67</v>
      </c>
      <c r="N22" s="2"/>
    </row>
    <row r="23" spans="1:14" x14ac:dyDescent="0.25">
      <c r="A23" s="10">
        <v>17</v>
      </c>
      <c r="B23" s="14"/>
      <c r="C23" s="10"/>
      <c r="D23" s="14">
        <v>15</v>
      </c>
      <c r="E23" s="15" t="s">
        <v>67</v>
      </c>
      <c r="F23" s="24">
        <v>15</v>
      </c>
      <c r="G23" s="10" t="s">
        <v>67</v>
      </c>
      <c r="H23" s="14">
        <v>20</v>
      </c>
      <c r="I23" s="15" t="s">
        <v>65</v>
      </c>
      <c r="J23" s="24"/>
      <c r="K23" s="10"/>
      <c r="L23" s="14">
        <v>15</v>
      </c>
      <c r="M23" s="5" t="s">
        <v>67</v>
      </c>
    </row>
    <row r="24" spans="1:14" x14ac:dyDescent="0.25">
      <c r="A24" s="10">
        <v>18</v>
      </c>
      <c r="B24" s="14"/>
      <c r="C24" s="10"/>
      <c r="D24" s="14">
        <v>15</v>
      </c>
      <c r="E24" s="15" t="s">
        <v>67</v>
      </c>
      <c r="F24" s="24">
        <v>15</v>
      </c>
      <c r="G24" s="10" t="s">
        <v>67</v>
      </c>
      <c r="H24" s="14">
        <v>20</v>
      </c>
      <c r="I24" s="15" t="s">
        <v>65</v>
      </c>
      <c r="J24" s="24"/>
      <c r="K24" s="10"/>
      <c r="L24" s="14">
        <v>15</v>
      </c>
      <c r="M24" s="5" t="s">
        <v>67</v>
      </c>
    </row>
    <row r="25" spans="1:14" x14ac:dyDescent="0.25">
      <c r="A25" s="10">
        <v>19</v>
      </c>
      <c r="B25" s="14"/>
      <c r="C25" s="10"/>
      <c r="D25" s="14">
        <v>15</v>
      </c>
      <c r="E25" s="15" t="s">
        <v>67</v>
      </c>
      <c r="F25" s="24">
        <v>15</v>
      </c>
      <c r="G25" s="10" t="s">
        <v>67</v>
      </c>
      <c r="H25" s="14">
        <v>30</v>
      </c>
      <c r="I25" s="15" t="s">
        <v>66</v>
      </c>
      <c r="J25" s="24"/>
      <c r="K25" s="10"/>
      <c r="L25" s="14"/>
      <c r="M25" s="4"/>
    </row>
    <row r="26" spans="1:14" x14ac:dyDescent="0.25">
      <c r="A26" s="10">
        <v>20</v>
      </c>
      <c r="B26" s="14"/>
      <c r="C26" s="10"/>
      <c r="D26" s="14">
        <v>15</v>
      </c>
      <c r="E26" s="15" t="s">
        <v>67</v>
      </c>
      <c r="F26" s="24">
        <v>15</v>
      </c>
      <c r="G26" s="10" t="s">
        <v>67</v>
      </c>
      <c r="H26" s="14">
        <v>30</v>
      </c>
      <c r="I26" s="15" t="s">
        <v>66</v>
      </c>
      <c r="J26" s="24"/>
      <c r="K26" s="10"/>
      <c r="L26" s="14"/>
      <c r="M26" s="4"/>
    </row>
    <row r="27" spans="1:14" x14ac:dyDescent="0.25">
      <c r="A27" s="10">
        <v>21</v>
      </c>
      <c r="B27" s="14"/>
      <c r="C27" s="10"/>
      <c r="D27" s="14">
        <v>15</v>
      </c>
      <c r="E27" s="15" t="s">
        <v>67</v>
      </c>
      <c r="F27" s="24">
        <v>15</v>
      </c>
      <c r="G27" s="10" t="s">
        <v>67</v>
      </c>
      <c r="H27" s="14">
        <v>30</v>
      </c>
      <c r="I27" s="15" t="s">
        <v>66</v>
      </c>
      <c r="J27" s="24"/>
      <c r="K27" s="10"/>
      <c r="L27" s="14"/>
      <c r="M27" s="4"/>
    </row>
    <row r="28" spans="1:14" x14ac:dyDescent="0.25">
      <c r="A28" s="10">
        <v>22</v>
      </c>
      <c r="B28" s="14"/>
      <c r="C28" s="10"/>
      <c r="D28" s="14">
        <v>15</v>
      </c>
      <c r="E28" s="15" t="s">
        <v>67</v>
      </c>
      <c r="F28" s="24">
        <v>15</v>
      </c>
      <c r="G28" s="10" t="s">
        <v>67</v>
      </c>
      <c r="H28" s="14">
        <v>30</v>
      </c>
      <c r="I28" s="15" t="s">
        <v>66</v>
      </c>
      <c r="J28" s="24"/>
      <c r="K28" s="10"/>
      <c r="L28" s="14"/>
      <c r="M28" s="4"/>
    </row>
    <row r="29" spans="1:14" x14ac:dyDescent="0.25">
      <c r="A29" s="10">
        <v>23</v>
      </c>
      <c r="B29" s="14"/>
      <c r="C29" s="10"/>
      <c r="D29" s="14">
        <v>15</v>
      </c>
      <c r="E29" s="15" t="s">
        <v>67</v>
      </c>
      <c r="F29" s="24">
        <v>15</v>
      </c>
      <c r="G29" s="10" t="s">
        <v>67</v>
      </c>
      <c r="H29" s="14">
        <v>30</v>
      </c>
      <c r="I29" s="15" t="s">
        <v>66</v>
      </c>
      <c r="J29" s="24"/>
      <c r="K29" s="10"/>
      <c r="L29" s="14"/>
      <c r="M29" s="4"/>
    </row>
    <row r="30" spans="1:14" x14ac:dyDescent="0.25">
      <c r="A30" s="10">
        <v>24</v>
      </c>
      <c r="B30" s="14"/>
      <c r="C30" s="10"/>
      <c r="D30" s="14">
        <v>15</v>
      </c>
      <c r="E30" s="15" t="s">
        <v>67</v>
      </c>
      <c r="F30" s="24">
        <v>15</v>
      </c>
      <c r="G30" s="10" t="s">
        <v>67</v>
      </c>
      <c r="H30" s="14">
        <v>30</v>
      </c>
      <c r="I30" s="15" t="s">
        <v>66</v>
      </c>
      <c r="J30" s="24"/>
      <c r="K30" s="10"/>
      <c r="L30" s="14"/>
      <c r="M30" s="4"/>
    </row>
    <row r="31" spans="1:14" x14ac:dyDescent="0.25">
      <c r="A31" s="10">
        <v>25</v>
      </c>
      <c r="B31" s="14"/>
      <c r="C31" s="10"/>
      <c r="D31" s="14">
        <v>15</v>
      </c>
      <c r="E31" s="15" t="s">
        <v>67</v>
      </c>
      <c r="F31" s="24">
        <v>15</v>
      </c>
      <c r="G31" s="10" t="s">
        <v>67</v>
      </c>
      <c r="H31" s="14">
        <v>30</v>
      </c>
      <c r="I31" s="15" t="s">
        <v>66</v>
      </c>
      <c r="J31" s="24"/>
      <c r="K31" s="10"/>
      <c r="L31" s="14"/>
      <c r="M31" s="4"/>
    </row>
    <row r="32" spans="1:14" x14ac:dyDescent="0.25">
      <c r="A32" s="10">
        <v>26</v>
      </c>
      <c r="B32" s="14"/>
      <c r="C32" s="10"/>
      <c r="D32" s="14">
        <v>15</v>
      </c>
      <c r="E32" s="15" t="s">
        <v>67</v>
      </c>
      <c r="F32" s="24">
        <v>15</v>
      </c>
      <c r="G32" s="10" t="s">
        <v>67</v>
      </c>
      <c r="H32" s="14">
        <v>30</v>
      </c>
      <c r="I32" s="15" t="s">
        <v>66</v>
      </c>
      <c r="J32" s="24"/>
      <c r="K32" s="10"/>
      <c r="L32" s="14"/>
      <c r="M32" s="4"/>
    </row>
    <row r="33" spans="1:13" x14ac:dyDescent="0.25">
      <c r="A33" s="10">
        <v>27</v>
      </c>
      <c r="B33" s="14"/>
      <c r="C33" s="10"/>
      <c r="D33" s="14">
        <v>15</v>
      </c>
      <c r="E33" s="15" t="s">
        <v>67</v>
      </c>
      <c r="F33" s="24">
        <v>15</v>
      </c>
      <c r="G33" s="10" t="s">
        <v>67</v>
      </c>
      <c r="H33" s="14">
        <v>30</v>
      </c>
      <c r="I33" s="15" t="s">
        <v>66</v>
      </c>
      <c r="J33" s="24"/>
      <c r="K33" s="10"/>
      <c r="L33" s="14"/>
      <c r="M33" s="4"/>
    </row>
    <row r="34" spans="1:13" x14ac:dyDescent="0.25">
      <c r="A34" s="10">
        <v>28</v>
      </c>
      <c r="B34" s="14"/>
      <c r="C34" s="10"/>
      <c r="D34" s="14">
        <v>15</v>
      </c>
      <c r="E34" s="15" t="s">
        <v>67</v>
      </c>
      <c r="F34" s="24">
        <v>15</v>
      </c>
      <c r="G34" s="10" t="s">
        <v>67</v>
      </c>
      <c r="H34" s="14">
        <v>30</v>
      </c>
      <c r="I34" s="15" t="s">
        <v>66</v>
      </c>
      <c r="J34" s="24"/>
      <c r="K34" s="10"/>
      <c r="L34" s="14"/>
      <c r="M34" s="4"/>
    </row>
    <row r="35" spans="1:13" x14ac:dyDescent="0.25">
      <c r="A35" s="10">
        <v>29</v>
      </c>
      <c r="B35" s="14"/>
      <c r="C35" s="10"/>
      <c r="D35" s="14">
        <v>15</v>
      </c>
      <c r="E35" s="15" t="s">
        <v>67</v>
      </c>
      <c r="F35" s="24">
        <v>15</v>
      </c>
      <c r="G35" s="10" t="s">
        <v>67</v>
      </c>
      <c r="H35" s="14">
        <v>30</v>
      </c>
      <c r="I35" s="15" t="s">
        <v>66</v>
      </c>
      <c r="J35" s="24"/>
      <c r="K35" s="10"/>
      <c r="L35" s="14"/>
      <c r="M35" s="4"/>
    </row>
    <row r="36" spans="1:13" x14ac:dyDescent="0.25">
      <c r="A36" s="10">
        <v>30</v>
      </c>
      <c r="B36" s="14"/>
      <c r="C36" s="10"/>
      <c r="D36" s="14">
        <v>15</v>
      </c>
      <c r="E36" s="15" t="s">
        <v>67</v>
      </c>
      <c r="F36" s="24">
        <v>15</v>
      </c>
      <c r="G36" s="10" t="s">
        <v>67</v>
      </c>
      <c r="H36" s="14">
        <v>30</v>
      </c>
      <c r="I36" s="15" t="s">
        <v>66</v>
      </c>
      <c r="J36" s="24"/>
      <c r="K36" s="10"/>
      <c r="L36" s="14"/>
      <c r="M36" s="4"/>
    </row>
    <row r="37" spans="1:13" x14ac:dyDescent="0.25">
      <c r="A37" s="10">
        <v>31</v>
      </c>
      <c r="B37" s="14"/>
      <c r="C37" s="10"/>
      <c r="D37" s="14">
        <v>15</v>
      </c>
      <c r="E37" s="15" t="s">
        <v>67</v>
      </c>
      <c r="F37" s="24">
        <v>15</v>
      </c>
      <c r="G37" s="10" t="s">
        <v>67</v>
      </c>
      <c r="H37" s="14">
        <v>30</v>
      </c>
      <c r="I37" s="15" t="s">
        <v>66</v>
      </c>
      <c r="J37" s="24"/>
      <c r="K37" s="10"/>
      <c r="L37" s="14"/>
      <c r="M37" s="4"/>
    </row>
    <row r="38" spans="1:13" x14ac:dyDescent="0.25">
      <c r="A38" s="10">
        <v>32</v>
      </c>
      <c r="B38" s="14"/>
      <c r="C38" s="10"/>
      <c r="D38" s="14">
        <v>15</v>
      </c>
      <c r="E38" s="15" t="s">
        <v>67</v>
      </c>
      <c r="F38" s="24">
        <v>15</v>
      </c>
      <c r="G38" s="10" t="s">
        <v>67</v>
      </c>
      <c r="H38" s="14">
        <v>30</v>
      </c>
      <c r="I38" s="15" t="s">
        <v>66</v>
      </c>
      <c r="J38" s="24"/>
      <c r="K38" s="10"/>
      <c r="L38" s="14"/>
      <c r="M38" s="4"/>
    </row>
    <row r="39" spans="1:13" x14ac:dyDescent="0.25">
      <c r="A39" s="10">
        <v>33</v>
      </c>
      <c r="B39" s="14"/>
      <c r="C39" s="10"/>
      <c r="D39" s="14">
        <v>15</v>
      </c>
      <c r="E39" s="15" t="s">
        <v>67</v>
      </c>
      <c r="F39" s="24">
        <v>15</v>
      </c>
      <c r="G39" s="10" t="s">
        <v>67</v>
      </c>
      <c r="H39" s="14">
        <v>30</v>
      </c>
      <c r="I39" s="15" t="s">
        <v>66</v>
      </c>
      <c r="J39" s="24"/>
      <c r="K39" s="10"/>
      <c r="L39" s="14"/>
      <c r="M39" s="4"/>
    </row>
    <row r="40" spans="1:13" x14ac:dyDescent="0.25">
      <c r="A40" s="10">
        <v>34</v>
      </c>
      <c r="B40" s="14"/>
      <c r="C40" s="10"/>
      <c r="D40" s="14"/>
      <c r="E40" s="15"/>
      <c r="F40" s="24">
        <v>15</v>
      </c>
      <c r="G40" s="10" t="s">
        <v>67</v>
      </c>
      <c r="H40" s="14">
        <v>30</v>
      </c>
      <c r="I40" s="15" t="s">
        <v>66</v>
      </c>
      <c r="J40" s="24"/>
      <c r="K40" s="10"/>
      <c r="L40" s="14"/>
      <c r="M40" s="4"/>
    </row>
    <row r="41" spans="1:13" x14ac:dyDescent="0.25">
      <c r="A41" s="10">
        <v>35</v>
      </c>
      <c r="B41" s="14"/>
      <c r="C41" s="10"/>
      <c r="D41" s="14"/>
      <c r="E41" s="15"/>
      <c r="F41" s="24">
        <v>15</v>
      </c>
      <c r="G41" s="10" t="s">
        <v>67</v>
      </c>
      <c r="H41" s="14">
        <v>30</v>
      </c>
      <c r="I41" s="15" t="s">
        <v>66</v>
      </c>
      <c r="J41" s="24"/>
      <c r="K41" s="10"/>
      <c r="L41" s="14"/>
      <c r="M41" s="4"/>
    </row>
    <row r="42" spans="1:13" x14ac:dyDescent="0.25">
      <c r="A42" s="10">
        <v>36</v>
      </c>
      <c r="B42" s="14"/>
      <c r="C42" s="10"/>
      <c r="D42" s="14"/>
      <c r="E42" s="15"/>
      <c r="F42" s="24">
        <v>15</v>
      </c>
      <c r="G42" s="10" t="s">
        <v>67</v>
      </c>
      <c r="H42" s="14">
        <v>30</v>
      </c>
      <c r="I42" s="15" t="s">
        <v>66</v>
      </c>
      <c r="J42" s="24"/>
      <c r="K42" s="10"/>
      <c r="L42" s="14"/>
      <c r="M42" s="4"/>
    </row>
    <row r="43" spans="1:13" x14ac:dyDescent="0.25">
      <c r="A43" s="10">
        <v>37</v>
      </c>
      <c r="B43" s="14"/>
      <c r="C43" s="10"/>
      <c r="D43" s="14"/>
      <c r="E43" s="15"/>
      <c r="F43" s="24">
        <v>15</v>
      </c>
      <c r="G43" s="10" t="s">
        <v>67</v>
      </c>
      <c r="H43" s="14">
        <v>40</v>
      </c>
      <c r="I43" s="15" t="s">
        <v>67</v>
      </c>
      <c r="J43" s="24"/>
      <c r="K43" s="10"/>
      <c r="L43" s="14"/>
      <c r="M43" s="4"/>
    </row>
    <row r="44" spans="1:13" x14ac:dyDescent="0.25">
      <c r="A44" s="10">
        <v>38</v>
      </c>
      <c r="B44" s="14"/>
      <c r="C44" s="10"/>
      <c r="D44" s="14"/>
      <c r="E44" s="15"/>
      <c r="F44" s="24">
        <v>15</v>
      </c>
      <c r="G44" s="10" t="s">
        <v>67</v>
      </c>
      <c r="H44" s="14">
        <v>40</v>
      </c>
      <c r="I44" s="15" t="s">
        <v>67</v>
      </c>
      <c r="J44" s="24"/>
      <c r="K44" s="10"/>
      <c r="L44" s="14"/>
      <c r="M44" s="4"/>
    </row>
    <row r="45" spans="1:13" x14ac:dyDescent="0.25">
      <c r="A45" s="10">
        <v>39</v>
      </c>
      <c r="B45" s="14"/>
      <c r="C45" s="10"/>
      <c r="D45" s="14"/>
      <c r="E45" s="15"/>
      <c r="F45" s="24">
        <v>15</v>
      </c>
      <c r="G45" s="10" t="s">
        <v>67</v>
      </c>
      <c r="H45" s="14">
        <v>40</v>
      </c>
      <c r="I45" s="15" t="s">
        <v>67</v>
      </c>
      <c r="J45" s="24"/>
      <c r="K45" s="10"/>
      <c r="L45" s="14"/>
      <c r="M45" s="4"/>
    </row>
    <row r="46" spans="1:13" x14ac:dyDescent="0.25">
      <c r="A46" s="10">
        <v>40</v>
      </c>
      <c r="B46" s="14"/>
      <c r="C46" s="10"/>
      <c r="D46" s="14"/>
      <c r="E46" s="15"/>
      <c r="F46" s="24">
        <v>15</v>
      </c>
      <c r="G46" s="10" t="s">
        <v>67</v>
      </c>
      <c r="H46" s="14">
        <v>40</v>
      </c>
      <c r="I46" s="15" t="s">
        <v>67</v>
      </c>
      <c r="J46" s="24"/>
      <c r="K46" s="10"/>
      <c r="L46" s="14"/>
      <c r="M46" s="4"/>
    </row>
    <row r="47" spans="1:13" x14ac:dyDescent="0.25">
      <c r="A47" s="10">
        <v>41</v>
      </c>
      <c r="B47" s="14"/>
      <c r="C47" s="10"/>
      <c r="D47" s="14"/>
      <c r="E47" s="15"/>
      <c r="F47" s="24">
        <v>15</v>
      </c>
      <c r="G47" s="10" t="s">
        <v>67</v>
      </c>
      <c r="H47" s="14">
        <v>40</v>
      </c>
      <c r="I47" s="15" t="s">
        <v>67</v>
      </c>
      <c r="J47" s="24"/>
      <c r="K47" s="10"/>
      <c r="L47" s="14"/>
      <c r="M47" s="4"/>
    </row>
    <row r="48" spans="1:13" x14ac:dyDescent="0.25">
      <c r="A48" s="10">
        <v>42</v>
      </c>
      <c r="B48" s="14"/>
      <c r="C48" s="10"/>
      <c r="D48" s="14"/>
      <c r="E48" s="15"/>
      <c r="F48" s="24">
        <v>15</v>
      </c>
      <c r="G48" s="10" t="s">
        <v>67</v>
      </c>
      <c r="H48" s="14">
        <v>40</v>
      </c>
      <c r="I48" s="15" t="s">
        <v>67</v>
      </c>
      <c r="J48" s="24"/>
      <c r="K48" s="10"/>
      <c r="L48" s="14"/>
      <c r="M48" s="4"/>
    </row>
    <row r="49" spans="1:13" x14ac:dyDescent="0.25">
      <c r="A49" s="10">
        <v>43</v>
      </c>
      <c r="B49" s="14"/>
      <c r="C49" s="10"/>
      <c r="D49" s="14"/>
      <c r="E49" s="15"/>
      <c r="F49" s="24">
        <v>15</v>
      </c>
      <c r="G49" s="10" t="s">
        <v>67</v>
      </c>
      <c r="H49" s="14">
        <v>40</v>
      </c>
      <c r="I49" s="15" t="s">
        <v>67</v>
      </c>
      <c r="J49" s="24"/>
      <c r="K49" s="10"/>
      <c r="L49" s="14"/>
      <c r="M49" s="4"/>
    </row>
    <row r="50" spans="1:13" x14ac:dyDescent="0.25">
      <c r="A50" s="10">
        <v>44</v>
      </c>
      <c r="B50" s="14"/>
      <c r="C50" s="10"/>
      <c r="D50" s="14"/>
      <c r="E50" s="15"/>
      <c r="F50" s="24">
        <v>15</v>
      </c>
      <c r="G50" s="10" t="s">
        <v>67</v>
      </c>
      <c r="H50" s="14">
        <v>40</v>
      </c>
      <c r="I50" s="15" t="s">
        <v>67</v>
      </c>
      <c r="J50" s="24"/>
      <c r="K50" s="10"/>
      <c r="L50" s="14"/>
      <c r="M50" s="4"/>
    </row>
    <row r="51" spans="1:13" x14ac:dyDescent="0.25">
      <c r="A51" s="10">
        <v>45</v>
      </c>
      <c r="B51" s="14"/>
      <c r="C51" s="10"/>
      <c r="D51" s="14"/>
      <c r="E51" s="15"/>
      <c r="F51" s="24">
        <v>15</v>
      </c>
      <c r="G51" s="10" t="s">
        <v>67</v>
      </c>
      <c r="H51" s="14">
        <v>40</v>
      </c>
      <c r="I51" s="15" t="s">
        <v>67</v>
      </c>
      <c r="J51" s="24"/>
      <c r="K51" s="10"/>
      <c r="L51" s="14"/>
      <c r="M51" s="4"/>
    </row>
    <row r="52" spans="1:13" x14ac:dyDescent="0.25">
      <c r="A52" s="10">
        <v>46</v>
      </c>
      <c r="B52" s="14"/>
      <c r="C52" s="10"/>
      <c r="D52" s="14"/>
      <c r="E52" s="15"/>
      <c r="F52" s="24">
        <v>15</v>
      </c>
      <c r="G52" s="10" t="s">
        <v>67</v>
      </c>
      <c r="H52" s="14">
        <v>40</v>
      </c>
      <c r="I52" s="15" t="s">
        <v>67</v>
      </c>
      <c r="J52" s="24"/>
      <c r="K52" s="10"/>
      <c r="L52" s="14"/>
      <c r="M52" s="4"/>
    </row>
    <row r="53" spans="1:13" x14ac:dyDescent="0.25">
      <c r="A53" s="10">
        <v>47</v>
      </c>
      <c r="B53" s="14"/>
      <c r="C53" s="10"/>
      <c r="D53" s="14"/>
      <c r="E53" s="15"/>
      <c r="F53" s="24">
        <v>15</v>
      </c>
      <c r="G53" s="10" t="s">
        <v>67</v>
      </c>
      <c r="H53" s="14">
        <v>40</v>
      </c>
      <c r="I53" s="15" t="s">
        <v>67</v>
      </c>
      <c r="J53" s="24"/>
      <c r="K53" s="10"/>
      <c r="L53" s="14"/>
      <c r="M53" s="4"/>
    </row>
    <row r="54" spans="1:13" x14ac:dyDescent="0.25">
      <c r="A54" s="10">
        <v>48</v>
      </c>
      <c r="B54" s="14"/>
      <c r="C54" s="10"/>
      <c r="D54" s="14"/>
      <c r="E54" s="15"/>
      <c r="F54" s="24">
        <v>15</v>
      </c>
      <c r="G54" s="10" t="s">
        <v>67</v>
      </c>
      <c r="H54" s="14">
        <v>40</v>
      </c>
      <c r="I54" s="15" t="s">
        <v>67</v>
      </c>
      <c r="J54" s="24"/>
      <c r="K54" s="10"/>
      <c r="L54" s="14"/>
      <c r="M54" s="4"/>
    </row>
    <row r="55" spans="1:13" x14ac:dyDescent="0.25">
      <c r="A55" s="10">
        <v>49</v>
      </c>
      <c r="B55" s="14"/>
      <c r="C55" s="10"/>
      <c r="D55" s="14"/>
      <c r="E55" s="15"/>
      <c r="F55" s="24">
        <v>15</v>
      </c>
      <c r="G55" s="10" t="s">
        <v>67</v>
      </c>
      <c r="H55" s="14">
        <v>40</v>
      </c>
      <c r="I55" s="15" t="s">
        <v>67</v>
      </c>
      <c r="J55" s="24"/>
      <c r="K55" s="10"/>
      <c r="L55" s="14"/>
      <c r="M55" s="4"/>
    </row>
    <row r="56" spans="1:13" x14ac:dyDescent="0.25">
      <c r="A56" s="10">
        <v>50</v>
      </c>
      <c r="B56" s="14"/>
      <c r="C56" s="10"/>
      <c r="D56" s="14"/>
      <c r="E56" s="15"/>
      <c r="F56" s="24">
        <v>15</v>
      </c>
      <c r="G56" s="10" t="s">
        <v>67</v>
      </c>
      <c r="H56" s="14">
        <v>40</v>
      </c>
      <c r="I56" s="15" t="s">
        <v>67</v>
      </c>
      <c r="J56" s="24"/>
      <c r="K56" s="10"/>
      <c r="L56" s="14"/>
      <c r="M56" s="4"/>
    </row>
    <row r="57" spans="1:13" x14ac:dyDescent="0.25">
      <c r="A57" s="10">
        <v>51</v>
      </c>
      <c r="B57" s="14"/>
      <c r="C57" s="10"/>
      <c r="D57" s="14"/>
      <c r="E57" s="15"/>
      <c r="F57" s="24">
        <v>15</v>
      </c>
      <c r="G57" s="10" t="s">
        <v>67</v>
      </c>
      <c r="H57" s="14">
        <v>40</v>
      </c>
      <c r="I57" s="15" t="s">
        <v>67</v>
      </c>
      <c r="J57" s="24"/>
      <c r="K57" s="10"/>
      <c r="L57" s="14"/>
      <c r="M57" s="4"/>
    </row>
    <row r="58" spans="1:13" x14ac:dyDescent="0.25">
      <c r="A58" s="10">
        <v>52</v>
      </c>
      <c r="B58" s="14"/>
      <c r="C58" s="10"/>
      <c r="D58" s="14"/>
      <c r="E58" s="15"/>
      <c r="F58" s="24">
        <v>15</v>
      </c>
      <c r="G58" s="10" t="s">
        <v>67</v>
      </c>
      <c r="H58" s="14">
        <v>40</v>
      </c>
      <c r="I58" s="15" t="s">
        <v>67</v>
      </c>
      <c r="J58" s="24"/>
      <c r="K58" s="10"/>
      <c r="L58" s="14"/>
      <c r="M58" s="4"/>
    </row>
    <row r="59" spans="1:13" x14ac:dyDescent="0.25">
      <c r="A59" s="10">
        <v>53</v>
      </c>
      <c r="B59" s="14"/>
      <c r="C59" s="10"/>
      <c r="D59" s="14"/>
      <c r="E59" s="15"/>
      <c r="F59" s="24">
        <v>15</v>
      </c>
      <c r="G59" s="10" t="s">
        <v>67</v>
      </c>
      <c r="H59" s="14">
        <v>40</v>
      </c>
      <c r="I59" s="15" t="s">
        <v>67</v>
      </c>
      <c r="J59" s="24"/>
      <c r="K59" s="10"/>
      <c r="L59" s="14"/>
      <c r="M59" s="4"/>
    </row>
    <row r="60" spans="1:13" x14ac:dyDescent="0.25">
      <c r="A60" s="10">
        <v>54</v>
      </c>
      <c r="B60" s="14"/>
      <c r="C60" s="10"/>
      <c r="D60" s="14"/>
      <c r="E60" s="15"/>
      <c r="F60" s="24">
        <v>15</v>
      </c>
      <c r="G60" s="10" t="s">
        <v>67</v>
      </c>
      <c r="H60" s="14">
        <v>40</v>
      </c>
      <c r="I60" s="15" t="s">
        <v>67</v>
      </c>
      <c r="J60" s="24"/>
      <c r="K60" s="10"/>
      <c r="L60" s="14"/>
      <c r="M60" s="4"/>
    </row>
    <row r="61" spans="1:13" x14ac:dyDescent="0.25">
      <c r="A61" s="10">
        <v>55</v>
      </c>
      <c r="B61" s="14"/>
      <c r="C61" s="10"/>
      <c r="D61" s="14"/>
      <c r="E61" s="15"/>
      <c r="F61" s="24">
        <v>15</v>
      </c>
      <c r="G61" s="10" t="s">
        <v>67</v>
      </c>
      <c r="H61" s="27"/>
      <c r="I61" s="28"/>
      <c r="J61" s="24"/>
      <c r="K61" s="10"/>
      <c r="L61" s="14"/>
      <c r="M61" s="4"/>
    </row>
    <row r="62" spans="1:13" x14ac:dyDescent="0.25">
      <c r="A62" s="10">
        <v>56</v>
      </c>
      <c r="B62" s="14"/>
      <c r="C62" s="10"/>
      <c r="D62" s="14"/>
      <c r="E62" s="15"/>
      <c r="F62" s="24">
        <v>15</v>
      </c>
      <c r="G62" s="10" t="s">
        <v>67</v>
      </c>
      <c r="H62" s="27"/>
      <c r="I62" s="28"/>
      <c r="J62" s="24"/>
      <c r="K62" s="10"/>
      <c r="L62" s="14"/>
      <c r="M62" s="4"/>
    </row>
    <row r="63" spans="1:13" x14ac:dyDescent="0.25">
      <c r="A63" s="10">
        <v>57</v>
      </c>
      <c r="B63" s="14"/>
      <c r="C63" s="10"/>
      <c r="D63" s="14"/>
      <c r="E63" s="15"/>
      <c r="F63" s="24">
        <v>15</v>
      </c>
      <c r="G63" s="10" t="s">
        <v>67</v>
      </c>
      <c r="H63" s="27"/>
      <c r="I63" s="28"/>
      <c r="J63" s="24"/>
      <c r="K63" s="10"/>
      <c r="L63" s="14"/>
      <c r="M63" s="4"/>
    </row>
    <row r="64" spans="1:13" x14ac:dyDescent="0.25">
      <c r="A64" s="10">
        <v>58</v>
      </c>
      <c r="B64" s="14"/>
      <c r="C64" s="10"/>
      <c r="D64" s="14"/>
      <c r="E64" s="15"/>
      <c r="F64" s="24">
        <v>15</v>
      </c>
      <c r="G64" s="10" t="s">
        <v>67</v>
      </c>
      <c r="H64" s="27"/>
      <c r="I64" s="28"/>
      <c r="J64" s="24"/>
      <c r="K64" s="10"/>
      <c r="L64" s="14"/>
      <c r="M64" s="4"/>
    </row>
    <row r="65" spans="1:13" x14ac:dyDescent="0.25">
      <c r="A65" s="10">
        <v>59</v>
      </c>
      <c r="B65" s="14"/>
      <c r="C65" s="10"/>
      <c r="D65" s="14"/>
      <c r="E65" s="15"/>
      <c r="F65" s="24">
        <v>15</v>
      </c>
      <c r="G65" s="10" t="s">
        <v>67</v>
      </c>
      <c r="H65" s="27"/>
      <c r="I65" s="28"/>
      <c r="J65" s="24"/>
      <c r="K65" s="10"/>
      <c r="L65" s="14"/>
      <c r="M65" s="4"/>
    </row>
    <row r="66" spans="1:13" x14ac:dyDescent="0.25">
      <c r="A66" s="10">
        <v>60</v>
      </c>
      <c r="B66" s="14"/>
      <c r="C66" s="10"/>
      <c r="D66" s="14"/>
      <c r="E66" s="15"/>
      <c r="F66" s="24">
        <v>15</v>
      </c>
      <c r="G66" s="10" t="s">
        <v>67</v>
      </c>
      <c r="H66" s="27"/>
      <c r="I66" s="28"/>
      <c r="J66" s="24"/>
      <c r="K66" s="10"/>
      <c r="L66" s="14"/>
      <c r="M66" s="4"/>
    </row>
    <row r="67" spans="1:13" x14ac:dyDescent="0.25">
      <c r="A67" s="10">
        <v>61</v>
      </c>
      <c r="B67" s="14"/>
      <c r="C67" s="10"/>
      <c r="D67" s="14"/>
      <c r="E67" s="15"/>
      <c r="F67" s="24">
        <v>15</v>
      </c>
      <c r="G67" s="10" t="s">
        <v>67</v>
      </c>
      <c r="H67" s="14"/>
      <c r="I67" s="15"/>
      <c r="J67" s="24"/>
      <c r="K67" s="10"/>
      <c r="L67" s="14"/>
      <c r="M67" s="4"/>
    </row>
    <row r="68" spans="1:13" x14ac:dyDescent="0.25">
      <c r="A68" s="10">
        <v>62</v>
      </c>
      <c r="B68" s="14"/>
      <c r="C68" s="10"/>
      <c r="D68" s="14"/>
      <c r="E68" s="15"/>
      <c r="F68" s="24">
        <v>15</v>
      </c>
      <c r="G68" s="10" t="s">
        <v>67</v>
      </c>
      <c r="H68" s="14"/>
      <c r="I68" s="15"/>
      <c r="J68" s="24"/>
      <c r="K68" s="10"/>
      <c r="L68" s="14"/>
      <c r="M68" s="4"/>
    </row>
    <row r="69" spans="1:13" x14ac:dyDescent="0.25">
      <c r="A69" s="10">
        <v>63</v>
      </c>
      <c r="B69" s="14"/>
      <c r="C69" s="10"/>
      <c r="D69" s="14"/>
      <c r="E69" s="15"/>
      <c r="F69" s="24">
        <v>15</v>
      </c>
      <c r="G69" s="10" t="s">
        <v>67</v>
      </c>
      <c r="H69" s="14"/>
      <c r="I69" s="15"/>
      <c r="J69" s="24"/>
      <c r="K69" s="10"/>
      <c r="L69" s="14"/>
      <c r="M69" s="4"/>
    </row>
    <row r="70" spans="1:13" x14ac:dyDescent="0.25">
      <c r="A70" s="10">
        <v>64</v>
      </c>
      <c r="B70" s="14"/>
      <c r="C70" s="10"/>
      <c r="D70" s="14"/>
      <c r="E70" s="15"/>
      <c r="F70" s="24">
        <v>15</v>
      </c>
      <c r="G70" s="10" t="s">
        <v>67</v>
      </c>
      <c r="H70" s="14"/>
      <c r="I70" s="15"/>
      <c r="J70" s="24"/>
      <c r="K70" s="10"/>
      <c r="L70" s="14"/>
      <c r="M70" s="4"/>
    </row>
    <row r="71" spans="1:13" x14ac:dyDescent="0.25">
      <c r="A71" s="10">
        <v>65</v>
      </c>
      <c r="B71" s="14"/>
      <c r="C71" s="10"/>
      <c r="D71" s="14"/>
      <c r="E71" s="15"/>
      <c r="F71" s="24">
        <v>15</v>
      </c>
      <c r="G71" s="10" t="s">
        <v>67</v>
      </c>
      <c r="H71" s="14"/>
      <c r="I71" s="15"/>
      <c r="J71" s="24"/>
      <c r="K71" s="10"/>
      <c r="L71" s="14"/>
      <c r="M71" s="4"/>
    </row>
  </sheetData>
  <pageMargins left="0.7" right="0.7" top="0.78740157499999996" bottom="0.78740157499999996"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Normal="100" workbookViewId="0">
      <pane ySplit="1" topLeftCell="A2" activePane="bottomLeft" state="frozen"/>
      <selection pane="bottomLeft" activeCell="E8" sqref="E8"/>
    </sheetView>
  </sheetViews>
  <sheetFormatPr baseColWidth="10" defaultColWidth="10.6640625" defaultRowHeight="13.2" x14ac:dyDescent="0.25"/>
  <cols>
    <col min="1" max="1" width="0.6640625" style="119" customWidth="1"/>
    <col min="2" max="2" width="13" style="118" customWidth="1"/>
    <col min="3" max="3" width="80.6640625" style="118" customWidth="1"/>
    <col min="4" max="4" width="10.6640625" style="167" customWidth="1"/>
    <col min="5" max="16384" width="10.6640625" style="118"/>
  </cols>
  <sheetData>
    <row r="1" spans="1:4" ht="28.95" customHeight="1" x14ac:dyDescent="0.25">
      <c r="A1" s="118"/>
      <c r="B1" s="129" t="s">
        <v>322</v>
      </c>
    </row>
    <row r="2" spans="1:4" ht="12.75" hidden="1" x14ac:dyDescent="0.2"/>
    <row r="3" spans="1:4" ht="48" customHeight="1" thickBot="1" x14ac:dyDescent="0.25">
      <c r="B3" s="503" t="s">
        <v>304</v>
      </c>
      <c r="C3" s="504"/>
    </row>
    <row r="4" spans="1:4" ht="73.2" customHeight="1" x14ac:dyDescent="0.25">
      <c r="B4" s="515" t="s">
        <v>417</v>
      </c>
      <c r="C4" s="516"/>
      <c r="D4" s="166" t="s">
        <v>109</v>
      </c>
    </row>
    <row r="5" spans="1:4" s="130" customFormat="1" ht="12.75" x14ac:dyDescent="0.2">
      <c r="A5" s="119"/>
      <c r="D5" s="124"/>
    </row>
    <row r="6" spans="1:4" ht="12.75" hidden="1" x14ac:dyDescent="0.2"/>
    <row r="7" spans="1:4" ht="48" customHeight="1" thickBot="1" x14ac:dyDescent="0.3">
      <c r="B7" s="503" t="s">
        <v>476</v>
      </c>
      <c r="C7" s="504"/>
    </row>
    <row r="8" spans="1:4" ht="48" customHeight="1" thickBot="1" x14ac:dyDescent="0.3">
      <c r="B8" s="120" t="s">
        <v>102</v>
      </c>
      <c r="C8" s="121" t="s">
        <v>103</v>
      </c>
    </row>
    <row r="9" spans="1:4" ht="48" customHeight="1" thickBot="1" x14ac:dyDescent="0.3">
      <c r="B9" s="122" t="s">
        <v>113</v>
      </c>
      <c r="C9" s="123" t="s">
        <v>104</v>
      </c>
      <c r="D9" s="166" t="s">
        <v>109</v>
      </c>
    </row>
    <row r="10" spans="1:4" ht="48" customHeight="1" thickBot="1" x14ac:dyDescent="0.3">
      <c r="B10" s="122" t="s">
        <v>105</v>
      </c>
      <c r="C10" s="123" t="s">
        <v>106</v>
      </c>
    </row>
    <row r="11" spans="1:4" ht="48" customHeight="1" x14ac:dyDescent="0.25">
      <c r="A11" s="118"/>
      <c r="B11" s="125" t="s">
        <v>107</v>
      </c>
      <c r="C11" s="126" t="s">
        <v>108</v>
      </c>
    </row>
    <row r="12" spans="1:4" s="130" customFormat="1" x14ac:dyDescent="0.25">
      <c r="A12" s="119"/>
      <c r="D12" s="124"/>
    </row>
    <row r="13" spans="1:4" ht="12.75" hidden="1" x14ac:dyDescent="0.2"/>
    <row r="14" spans="1:4" ht="46.2" customHeight="1" thickBot="1" x14ac:dyDescent="0.3">
      <c r="B14" s="503" t="s">
        <v>477</v>
      </c>
      <c r="C14" s="504"/>
    </row>
    <row r="15" spans="1:4" ht="48" customHeight="1" thickBot="1" x14ac:dyDescent="0.3">
      <c r="B15" s="122" t="s">
        <v>102</v>
      </c>
      <c r="C15" s="123" t="s">
        <v>478</v>
      </c>
    </row>
    <row r="16" spans="1:4" ht="48" customHeight="1" thickBot="1" x14ac:dyDescent="0.3">
      <c r="B16" s="122" t="s">
        <v>113</v>
      </c>
      <c r="C16" s="123" t="s">
        <v>479</v>
      </c>
      <c r="D16" s="166" t="s">
        <v>109</v>
      </c>
    </row>
    <row r="17" spans="1:5" ht="48" customHeight="1" thickBot="1" x14ac:dyDescent="0.3">
      <c r="B17" s="122" t="s">
        <v>105</v>
      </c>
      <c r="C17" s="123" t="s">
        <v>480</v>
      </c>
    </row>
    <row r="18" spans="1:5" ht="48" customHeight="1" x14ac:dyDescent="0.25">
      <c r="A18" s="118"/>
      <c r="B18" s="125" t="s">
        <v>107</v>
      </c>
      <c r="C18" s="126" t="s">
        <v>110</v>
      </c>
    </row>
    <row r="19" spans="1:5" s="130" customFormat="1" x14ac:dyDescent="0.25">
      <c r="A19" s="119"/>
      <c r="D19" s="124"/>
    </row>
    <row r="20" spans="1:5" ht="13.5" hidden="1" thickBot="1" x14ac:dyDescent="0.25"/>
    <row r="21" spans="1:5" ht="48" customHeight="1" thickBot="1" x14ac:dyDescent="0.3">
      <c r="B21" s="505" t="s">
        <v>305</v>
      </c>
      <c r="C21" s="506"/>
    </row>
    <row r="22" spans="1:5" ht="81" customHeight="1" thickBot="1" x14ac:dyDescent="0.3">
      <c r="B22" s="122" t="s">
        <v>102</v>
      </c>
      <c r="C22" s="123" t="s">
        <v>111</v>
      </c>
    </row>
    <row r="23" spans="1:5" ht="48" customHeight="1" thickBot="1" x14ac:dyDescent="0.3">
      <c r="B23" s="122" t="s">
        <v>113</v>
      </c>
      <c r="C23" s="123" t="s">
        <v>112</v>
      </c>
      <c r="D23" s="166" t="s">
        <v>109</v>
      </c>
    </row>
    <row r="24" spans="1:5" ht="48" customHeight="1" thickBot="1" x14ac:dyDescent="0.3">
      <c r="B24" s="122" t="s">
        <v>105</v>
      </c>
      <c r="C24" s="123" t="s">
        <v>114</v>
      </c>
    </row>
    <row r="25" spans="1:5" ht="48" customHeight="1" x14ac:dyDescent="0.25">
      <c r="A25" s="118"/>
      <c r="B25" s="125" t="s">
        <v>107</v>
      </c>
      <c r="C25" s="126" t="s">
        <v>115</v>
      </c>
    </row>
    <row r="26" spans="1:5" s="130" customFormat="1" x14ac:dyDescent="0.25">
      <c r="A26" s="119"/>
      <c r="D26" s="124"/>
    </row>
    <row r="27" spans="1:5" ht="13.5" hidden="1" thickBot="1" x14ac:dyDescent="0.25"/>
    <row r="28" spans="1:5" ht="48" customHeight="1" thickBot="1" x14ac:dyDescent="0.3">
      <c r="B28" s="505" t="s">
        <v>306</v>
      </c>
      <c r="C28" s="506"/>
    </row>
    <row r="29" spans="1:5" ht="64.95" customHeight="1" thickBot="1" x14ac:dyDescent="0.3">
      <c r="B29" s="513" t="s">
        <v>481</v>
      </c>
      <c r="C29" s="514"/>
    </row>
    <row r="30" spans="1:5" ht="48" customHeight="1" thickBot="1" x14ac:dyDescent="0.3">
      <c r="B30" s="122" t="s">
        <v>116</v>
      </c>
      <c r="C30" s="123" t="s">
        <v>482</v>
      </c>
    </row>
    <row r="31" spans="1:5" ht="54.45" customHeight="1" thickBot="1" x14ac:dyDescent="0.3">
      <c r="B31" s="122" t="s">
        <v>113</v>
      </c>
      <c r="C31" s="123" t="s">
        <v>483</v>
      </c>
      <c r="D31" s="166" t="s">
        <v>109</v>
      </c>
      <c r="E31" s="128"/>
    </row>
    <row r="32" spans="1:5" ht="55.2" customHeight="1" thickBot="1" x14ac:dyDescent="0.3">
      <c r="B32" s="122" t="s">
        <v>105</v>
      </c>
      <c r="C32" s="123" t="s">
        <v>484</v>
      </c>
    </row>
    <row r="33" spans="1:4" ht="48" customHeight="1" x14ac:dyDescent="0.25">
      <c r="A33" s="118"/>
      <c r="B33" s="125" t="s">
        <v>117</v>
      </c>
      <c r="C33" s="126" t="s">
        <v>118</v>
      </c>
    </row>
    <row r="34" spans="1:4" s="130" customFormat="1" x14ac:dyDescent="0.25">
      <c r="A34" s="119"/>
      <c r="D34" s="124"/>
    </row>
    <row r="35" spans="1:4" ht="13.5" hidden="1" thickBot="1" x14ac:dyDescent="0.25"/>
    <row r="36" spans="1:4" ht="48" customHeight="1" thickBot="1" x14ac:dyDescent="0.3">
      <c r="B36" s="505" t="s">
        <v>307</v>
      </c>
      <c r="C36" s="506"/>
    </row>
    <row r="37" spans="1:4" ht="55.2" customHeight="1" thickBot="1" x14ac:dyDescent="0.3">
      <c r="B37" s="511" t="s">
        <v>309</v>
      </c>
      <c r="C37" s="512"/>
    </row>
    <row r="38" spans="1:4" ht="55.2" customHeight="1" thickBot="1" x14ac:dyDescent="0.3">
      <c r="B38" s="122" t="s">
        <v>102</v>
      </c>
      <c r="C38" s="123" t="s">
        <v>119</v>
      </c>
    </row>
    <row r="39" spans="1:4" ht="55.2" customHeight="1" thickBot="1" x14ac:dyDescent="0.3">
      <c r="B39" s="122" t="s">
        <v>113</v>
      </c>
      <c r="C39" s="123" t="s">
        <v>120</v>
      </c>
      <c r="D39" s="166" t="s">
        <v>109</v>
      </c>
    </row>
    <row r="40" spans="1:4" ht="55.2" customHeight="1" thickBot="1" x14ac:dyDescent="0.3">
      <c r="B40" s="122" t="s">
        <v>105</v>
      </c>
      <c r="C40" s="123" t="s">
        <v>121</v>
      </c>
    </row>
    <row r="41" spans="1:4" ht="55.2" customHeight="1" x14ac:dyDescent="0.25">
      <c r="A41" s="118"/>
      <c r="B41" s="125" t="s">
        <v>107</v>
      </c>
      <c r="C41" s="126" t="s">
        <v>122</v>
      </c>
    </row>
    <row r="42" spans="1:4" s="130" customFormat="1" x14ac:dyDescent="0.25">
      <c r="A42" s="119"/>
      <c r="D42" s="124"/>
    </row>
    <row r="43" spans="1:4" ht="18" hidden="1" customHeight="1" x14ac:dyDescent="0.2">
      <c r="B43" s="509"/>
      <c r="C43" s="510"/>
    </row>
    <row r="44" spans="1:4" ht="48" customHeight="1" thickBot="1" x14ac:dyDescent="0.3">
      <c r="B44" s="505" t="s">
        <v>540</v>
      </c>
      <c r="C44" s="506"/>
    </row>
    <row r="45" spans="1:4" ht="124.2" customHeight="1" x14ac:dyDescent="0.25">
      <c r="A45" s="118"/>
      <c r="B45" s="507" t="s">
        <v>308</v>
      </c>
      <c r="C45" s="508"/>
      <c r="D45" s="166" t="s">
        <v>109</v>
      </c>
    </row>
    <row r="46" spans="1:4" s="130" customFormat="1" x14ac:dyDescent="0.25">
      <c r="A46" s="119"/>
      <c r="D46" s="124"/>
    </row>
    <row r="47" spans="1:4" x14ac:dyDescent="0.25">
      <c r="D47" s="164"/>
    </row>
    <row r="48" spans="1:4" x14ac:dyDescent="0.25">
      <c r="D48" s="164"/>
    </row>
    <row r="52" spans="1:1" x14ac:dyDescent="0.25">
      <c r="A52" s="118"/>
    </row>
  </sheetData>
  <sheetProtection password="D758" sheet="1" objects="1" scenarios="1"/>
  <mergeCells count="12">
    <mergeCell ref="B3:C3"/>
    <mergeCell ref="B44:C44"/>
    <mergeCell ref="B45:C45"/>
    <mergeCell ref="B43:C43"/>
    <mergeCell ref="B37:C37"/>
    <mergeCell ref="B28:C28"/>
    <mergeCell ref="B29:C29"/>
    <mergeCell ref="B36:C36"/>
    <mergeCell ref="B21:C21"/>
    <mergeCell ref="B4:C4"/>
    <mergeCell ref="B7:C7"/>
    <mergeCell ref="B14:C14"/>
  </mergeCells>
  <hyperlinks>
    <hyperlink ref="D9" location="Erhebungsbogen!B10" tooltip="zurück zum Erhebungsbogen" display="Zurück"/>
    <hyperlink ref="D16" location="Erhebungsbogen!B11" tooltip="zurück zum Erhebungsbogen" display="Zurück"/>
    <hyperlink ref="D23" location="Erhebungsbogen!B12" tooltip="zurück zum Erhebungsbogen" display="Zurück"/>
    <hyperlink ref="D31" location="Erhebungsbogen!B13" tooltip="zurück zum Erhebungsbogen" display="Zurück"/>
    <hyperlink ref="D39" location="Erhebungsbogen!B14" tooltip="zurück zum Erhebungsbogen" display="Zurück"/>
    <hyperlink ref="D45" location="Erhebungsbogen!B18" tooltip="zurück zum Erhebungsbogen" display="Zurück"/>
    <hyperlink ref="D4" location="Erhebungsbogen!B7" tooltip="zurück zum Erhebungsbogen" display="Zurück"/>
  </hyperlinks>
  <pageMargins left="0.7" right="0.7" top="0.78740157499999996" bottom="0.78740157499999996"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zoomScaleNormal="100" workbookViewId="0">
      <pane ySplit="1" topLeftCell="A18" activePane="bottomLeft" state="frozen"/>
      <selection pane="bottomLeft" activeCell="D22" sqref="D22"/>
    </sheetView>
  </sheetViews>
  <sheetFormatPr baseColWidth="10" defaultColWidth="10.6640625" defaultRowHeight="13.2" x14ac:dyDescent="0.25"/>
  <cols>
    <col min="1" max="1" width="0.6640625" style="119" customWidth="1"/>
    <col min="2" max="2" width="18.6640625" style="130" customWidth="1"/>
    <col min="3" max="3" width="73.109375" style="130" customWidth="1"/>
    <col min="4" max="4" width="10.6640625" style="124"/>
    <col min="5" max="16384" width="10.6640625" style="130"/>
  </cols>
  <sheetData>
    <row r="1" spans="1:4" s="118" customFormat="1" ht="31.95" customHeight="1" x14ac:dyDescent="0.25">
      <c r="B1" s="519" t="s">
        <v>334</v>
      </c>
      <c r="C1" s="372"/>
      <c r="D1" s="124"/>
    </row>
    <row r="2" spans="1:4" s="118" customFormat="1" ht="30.45" customHeight="1" thickBot="1" x14ac:dyDescent="0.25">
      <c r="A2" s="119"/>
      <c r="B2" s="503" t="s">
        <v>383</v>
      </c>
      <c r="C2" s="520"/>
      <c r="D2" s="164"/>
    </row>
    <row r="3" spans="1:4" ht="130.19999999999999" customHeight="1" thickBot="1" x14ac:dyDescent="0.3">
      <c r="B3" s="511" t="s">
        <v>485</v>
      </c>
      <c r="C3" s="521"/>
      <c r="D3" s="144" t="s">
        <v>109</v>
      </c>
    </row>
    <row r="4" spans="1:4" ht="159" customHeight="1" x14ac:dyDescent="0.25">
      <c r="B4" s="507" t="s">
        <v>384</v>
      </c>
      <c r="C4" s="522"/>
      <c r="D4" s="144" t="s">
        <v>109</v>
      </c>
    </row>
    <row r="5" spans="1:4" s="118" customFormat="1" x14ac:dyDescent="0.25">
      <c r="A5" s="119"/>
      <c r="D5" s="124"/>
    </row>
    <row r="6" spans="1:4" s="118" customFormat="1" ht="12.75" hidden="1" x14ac:dyDescent="0.2">
      <c r="A6" s="119"/>
      <c r="D6" s="124"/>
    </row>
    <row r="7" spans="1:4" s="118" customFormat="1" ht="48" customHeight="1" thickBot="1" x14ac:dyDescent="0.3">
      <c r="A7" s="119"/>
      <c r="B7" s="503" t="s">
        <v>310</v>
      </c>
      <c r="C7" s="504"/>
      <c r="D7" s="124"/>
    </row>
    <row r="8" spans="1:4" ht="48" customHeight="1" thickBot="1" x14ac:dyDescent="0.3">
      <c r="B8" s="511" t="s">
        <v>311</v>
      </c>
      <c r="C8" s="512"/>
    </row>
    <row r="9" spans="1:4" s="118" customFormat="1" ht="48" customHeight="1" thickBot="1" x14ac:dyDescent="0.3">
      <c r="A9" s="119"/>
      <c r="B9" s="131" t="s">
        <v>203</v>
      </c>
      <c r="C9" s="121" t="s">
        <v>204</v>
      </c>
      <c r="D9" s="124"/>
    </row>
    <row r="10" spans="1:4" s="118" customFormat="1" ht="48" customHeight="1" thickBot="1" x14ac:dyDescent="0.3">
      <c r="A10" s="119"/>
      <c r="B10" s="132" t="s">
        <v>205</v>
      </c>
      <c r="C10" s="123" t="s">
        <v>206</v>
      </c>
      <c r="D10" s="166" t="s">
        <v>109</v>
      </c>
    </row>
    <row r="11" spans="1:4" s="118" customFormat="1" ht="48" customHeight="1" thickBot="1" x14ac:dyDescent="0.3">
      <c r="A11" s="119"/>
      <c r="B11" s="132" t="s">
        <v>207</v>
      </c>
      <c r="C11" s="123" t="s">
        <v>312</v>
      </c>
      <c r="D11" s="124"/>
    </row>
    <row r="12" spans="1:4" s="118" customFormat="1" ht="48" customHeight="1" x14ac:dyDescent="0.25">
      <c r="A12" s="119"/>
      <c r="B12" s="125" t="s">
        <v>208</v>
      </c>
      <c r="C12" s="126" t="s">
        <v>209</v>
      </c>
      <c r="D12" s="124"/>
    </row>
    <row r="14" spans="1:4" ht="12.75" hidden="1" x14ac:dyDescent="0.2"/>
    <row r="15" spans="1:4" s="118" customFormat="1" ht="48" customHeight="1" thickBot="1" x14ac:dyDescent="0.3">
      <c r="A15" s="119"/>
      <c r="B15" s="503" t="s">
        <v>486</v>
      </c>
      <c r="C15" s="504"/>
      <c r="D15" s="124"/>
    </row>
    <row r="16" spans="1:4" s="118" customFormat="1" ht="94.2" customHeight="1" thickBot="1" x14ac:dyDescent="0.3">
      <c r="A16" s="119"/>
      <c r="B16" s="131" t="s">
        <v>203</v>
      </c>
      <c r="C16" s="121" t="s">
        <v>210</v>
      </c>
      <c r="D16" s="124"/>
    </row>
    <row r="17" spans="1:4" s="118" customFormat="1" ht="48" customHeight="1" thickBot="1" x14ac:dyDescent="0.3">
      <c r="A17" s="119"/>
      <c r="B17" s="132" t="s">
        <v>205</v>
      </c>
      <c r="C17" s="123" t="s">
        <v>211</v>
      </c>
      <c r="D17" s="166" t="s">
        <v>109</v>
      </c>
    </row>
    <row r="18" spans="1:4" s="118" customFormat="1" ht="48" customHeight="1" thickBot="1" x14ac:dyDescent="0.3">
      <c r="A18" s="119"/>
      <c r="B18" s="132" t="s">
        <v>207</v>
      </c>
      <c r="C18" s="123" t="s">
        <v>212</v>
      </c>
      <c r="D18" s="124"/>
    </row>
    <row r="19" spans="1:4" s="118" customFormat="1" ht="48" customHeight="1" x14ac:dyDescent="0.25">
      <c r="A19" s="119"/>
      <c r="B19" s="125" t="s">
        <v>208</v>
      </c>
      <c r="C19" s="126" t="s">
        <v>213</v>
      </c>
      <c r="D19" s="164"/>
    </row>
    <row r="20" spans="1:4" ht="18.45" customHeight="1" x14ac:dyDescent="0.25"/>
    <row r="21" spans="1:4" ht="18.45" hidden="1" customHeight="1" x14ac:dyDescent="0.2"/>
    <row r="22" spans="1:4" s="118" customFormat="1" ht="48" customHeight="1" thickBot="1" x14ac:dyDescent="0.3">
      <c r="A22" s="119"/>
      <c r="B22" s="503" t="s">
        <v>214</v>
      </c>
      <c r="C22" s="504"/>
      <c r="D22" s="124"/>
    </row>
    <row r="23" spans="1:4" ht="48" customHeight="1" thickBot="1" x14ac:dyDescent="0.3">
      <c r="B23" s="517" t="s">
        <v>313</v>
      </c>
      <c r="C23" s="518"/>
    </row>
    <row r="24" spans="1:4" s="118" customFormat="1" ht="48" customHeight="1" thickBot="1" x14ac:dyDescent="0.3">
      <c r="A24" s="119"/>
      <c r="B24" s="131" t="s">
        <v>203</v>
      </c>
      <c r="C24" s="121" t="s">
        <v>215</v>
      </c>
      <c r="D24" s="166" t="s">
        <v>109</v>
      </c>
    </row>
    <row r="25" spans="1:4" s="118" customFormat="1" ht="48" customHeight="1" thickBot="1" x14ac:dyDescent="0.3">
      <c r="A25" s="119"/>
      <c r="B25" s="132" t="s">
        <v>205</v>
      </c>
      <c r="C25" s="123" t="s">
        <v>216</v>
      </c>
      <c r="D25" s="164"/>
    </row>
    <row r="26" spans="1:4" s="118" customFormat="1" ht="48" customHeight="1" thickBot="1" x14ac:dyDescent="0.3">
      <c r="A26" s="119"/>
      <c r="B26" s="132" t="s">
        <v>207</v>
      </c>
      <c r="C26" s="123" t="s">
        <v>217</v>
      </c>
      <c r="D26" s="124"/>
    </row>
    <row r="27" spans="1:4" s="118" customFormat="1" ht="48" customHeight="1" x14ac:dyDescent="0.25">
      <c r="A27" s="119"/>
      <c r="B27" s="133" t="s">
        <v>208</v>
      </c>
      <c r="C27" s="134" t="s">
        <v>218</v>
      </c>
      <c r="D27" s="164"/>
    </row>
    <row r="28" spans="1:4" ht="18.45" customHeight="1" x14ac:dyDescent="0.25"/>
    <row r="29" spans="1:4" ht="48" hidden="1" customHeight="1" x14ac:dyDescent="0.2"/>
    <row r="30" spans="1:4" ht="48" customHeight="1" x14ac:dyDescent="0.25">
      <c r="B30" s="505" t="s">
        <v>314</v>
      </c>
      <c r="C30" s="506"/>
    </row>
    <row r="31" spans="1:4" ht="54.45" customHeight="1" thickBot="1" x14ac:dyDescent="0.3">
      <c r="B31" s="517" t="s">
        <v>315</v>
      </c>
      <c r="C31" s="518"/>
    </row>
    <row r="32" spans="1:4" ht="48" customHeight="1" thickBot="1" x14ac:dyDescent="0.3">
      <c r="A32" s="118"/>
      <c r="B32" s="132" t="s">
        <v>219</v>
      </c>
      <c r="C32" s="123" t="s">
        <v>220</v>
      </c>
      <c r="D32" s="166" t="s">
        <v>109</v>
      </c>
    </row>
    <row r="33" spans="1:4" ht="48" customHeight="1" thickBot="1" x14ac:dyDescent="0.3">
      <c r="B33" s="131" t="s">
        <v>205</v>
      </c>
      <c r="C33" s="121" t="s">
        <v>487</v>
      </c>
    </row>
    <row r="34" spans="1:4" ht="48" customHeight="1" thickBot="1" x14ac:dyDescent="0.3">
      <c r="B34" s="132" t="s">
        <v>207</v>
      </c>
      <c r="C34" s="123" t="s">
        <v>488</v>
      </c>
    </row>
    <row r="35" spans="1:4" ht="48" customHeight="1" x14ac:dyDescent="0.25">
      <c r="B35" s="137" t="s">
        <v>208</v>
      </c>
      <c r="C35" s="126" t="s">
        <v>221</v>
      </c>
      <c r="D35" s="165"/>
    </row>
    <row r="36" spans="1:4" ht="18.45" customHeight="1" x14ac:dyDescent="0.25"/>
    <row r="37" spans="1:4" ht="48" hidden="1" customHeight="1" x14ac:dyDescent="0.2"/>
    <row r="38" spans="1:4" ht="48" customHeight="1" thickBot="1" x14ac:dyDescent="0.3">
      <c r="B38" s="503" t="s">
        <v>316</v>
      </c>
      <c r="C38" s="504"/>
    </row>
    <row r="39" spans="1:4" ht="48" customHeight="1" thickBot="1" x14ac:dyDescent="0.3">
      <c r="B39" s="517" t="s">
        <v>489</v>
      </c>
      <c r="C39" s="518"/>
    </row>
    <row r="40" spans="1:4" ht="48" customHeight="1" thickBot="1" x14ac:dyDescent="0.3">
      <c r="A40" s="118"/>
      <c r="B40" s="135" t="s">
        <v>203</v>
      </c>
      <c r="C40" s="123" t="s">
        <v>490</v>
      </c>
      <c r="D40" s="166" t="s">
        <v>109</v>
      </c>
    </row>
    <row r="41" spans="1:4" ht="48" customHeight="1" thickBot="1" x14ac:dyDescent="0.3">
      <c r="B41" s="135" t="s">
        <v>205</v>
      </c>
      <c r="C41" s="123" t="s">
        <v>222</v>
      </c>
      <c r="D41" s="165"/>
    </row>
    <row r="42" spans="1:4" ht="48" customHeight="1" thickBot="1" x14ac:dyDescent="0.3">
      <c r="B42" s="135" t="s">
        <v>207</v>
      </c>
      <c r="C42" s="123" t="s">
        <v>223</v>
      </c>
    </row>
    <row r="43" spans="1:4" ht="48" customHeight="1" x14ac:dyDescent="0.25">
      <c r="B43" s="136" t="s">
        <v>208</v>
      </c>
      <c r="C43" s="126" t="s">
        <v>224</v>
      </c>
      <c r="D43" s="165"/>
    </row>
    <row r="44" spans="1:4" ht="18.45" customHeight="1" x14ac:dyDescent="0.25"/>
    <row r="45" spans="1:4" ht="48" hidden="1" customHeight="1" x14ac:dyDescent="0.2">
      <c r="A45" s="118"/>
    </row>
    <row r="46" spans="1:4" ht="48" customHeight="1" thickBot="1" x14ac:dyDescent="0.3">
      <c r="B46" s="503" t="s">
        <v>440</v>
      </c>
      <c r="C46" s="504"/>
    </row>
    <row r="47" spans="1:4" ht="100.8" customHeight="1" thickBot="1" x14ac:dyDescent="0.3">
      <c r="B47" s="517" t="s">
        <v>491</v>
      </c>
      <c r="C47" s="518"/>
    </row>
    <row r="48" spans="1:4" ht="48" customHeight="1" thickBot="1" x14ac:dyDescent="0.3">
      <c r="B48" s="135" t="s">
        <v>203</v>
      </c>
      <c r="C48" s="123" t="s">
        <v>225</v>
      </c>
    </row>
    <row r="49" spans="1:4" ht="48" customHeight="1" thickBot="1" x14ac:dyDescent="0.3">
      <c r="B49" s="135" t="s">
        <v>205</v>
      </c>
      <c r="C49" s="123" t="s">
        <v>227</v>
      </c>
      <c r="D49" s="166" t="s">
        <v>109</v>
      </c>
    </row>
    <row r="50" spans="1:4" ht="83.7" customHeight="1" thickBot="1" x14ac:dyDescent="0.3">
      <c r="B50" s="138" t="s">
        <v>226</v>
      </c>
      <c r="C50" s="121" t="s">
        <v>228</v>
      </c>
    </row>
    <row r="51" spans="1:4" ht="48" customHeight="1" x14ac:dyDescent="0.25">
      <c r="B51" s="136" t="s">
        <v>229</v>
      </c>
      <c r="C51" s="126" t="s">
        <v>492</v>
      </c>
      <c r="D51" s="165"/>
    </row>
    <row r="52" spans="1:4" ht="18.45" customHeight="1" x14ac:dyDescent="0.25"/>
    <row r="53" spans="1:4" ht="48" hidden="1" customHeight="1" x14ac:dyDescent="0.2"/>
    <row r="54" spans="1:4" ht="48" customHeight="1" thickBot="1" x14ac:dyDescent="0.3">
      <c r="A54" s="118"/>
      <c r="B54" s="503" t="s">
        <v>317</v>
      </c>
      <c r="C54" s="504"/>
    </row>
    <row r="55" spans="1:4" ht="88.2" customHeight="1" thickBot="1" x14ac:dyDescent="0.3">
      <c r="A55" s="118"/>
      <c r="B55" s="517" t="s">
        <v>493</v>
      </c>
      <c r="C55" s="518"/>
    </row>
    <row r="56" spans="1:4" ht="48" customHeight="1" thickBot="1" x14ac:dyDescent="0.3">
      <c r="B56" s="135" t="s">
        <v>230</v>
      </c>
      <c r="C56" s="123" t="s">
        <v>231</v>
      </c>
    </row>
    <row r="57" spans="1:4" ht="48" customHeight="1" thickBot="1" x14ac:dyDescent="0.3">
      <c r="B57" s="135" t="s">
        <v>232</v>
      </c>
      <c r="C57" s="123" t="s">
        <v>234</v>
      </c>
      <c r="D57" s="166" t="s">
        <v>109</v>
      </c>
    </row>
    <row r="58" spans="1:4" ht="48" customHeight="1" thickBot="1" x14ac:dyDescent="0.3">
      <c r="B58" s="138" t="s">
        <v>233</v>
      </c>
      <c r="C58" s="121" t="s">
        <v>235</v>
      </c>
    </row>
    <row r="59" spans="1:4" ht="48" customHeight="1" x14ac:dyDescent="0.25">
      <c r="B59" s="136" t="s">
        <v>236</v>
      </c>
      <c r="C59" s="126" t="s">
        <v>237</v>
      </c>
      <c r="D59" s="165"/>
    </row>
    <row r="60" spans="1:4" ht="18.45" customHeight="1" x14ac:dyDescent="0.25"/>
    <row r="61" spans="1:4" ht="48" hidden="1" customHeight="1" x14ac:dyDescent="0.2"/>
    <row r="62" spans="1:4" ht="48" customHeight="1" thickBot="1" x14ac:dyDescent="0.3">
      <c r="B62" s="503" t="s">
        <v>494</v>
      </c>
      <c r="C62" s="504"/>
    </row>
    <row r="63" spans="1:4" ht="48" customHeight="1" thickBot="1" x14ac:dyDescent="0.3">
      <c r="B63" s="517" t="s">
        <v>318</v>
      </c>
      <c r="C63" s="518"/>
    </row>
    <row r="64" spans="1:4" ht="48" customHeight="1" thickBot="1" x14ac:dyDescent="0.3">
      <c r="B64" s="135" t="s">
        <v>230</v>
      </c>
      <c r="C64" s="123" t="s">
        <v>495</v>
      </c>
      <c r="D64" s="166" t="s">
        <v>109</v>
      </c>
    </row>
    <row r="65" spans="2:4" ht="53.7" customHeight="1" thickBot="1" x14ac:dyDescent="0.3">
      <c r="B65" s="135" t="s">
        <v>232</v>
      </c>
      <c r="C65" s="123" t="s">
        <v>238</v>
      </c>
    </row>
    <row r="66" spans="2:4" ht="48" customHeight="1" thickBot="1" x14ac:dyDescent="0.3">
      <c r="B66" s="135" t="s">
        <v>233</v>
      </c>
      <c r="C66" s="123" t="s">
        <v>239</v>
      </c>
    </row>
    <row r="67" spans="2:4" ht="48" customHeight="1" x14ac:dyDescent="0.25">
      <c r="B67" s="136" t="s">
        <v>236</v>
      </c>
      <c r="C67" s="126" t="s">
        <v>240</v>
      </c>
      <c r="D67" s="165"/>
    </row>
    <row r="68" spans="2:4" ht="18.45" customHeight="1" x14ac:dyDescent="0.25"/>
    <row r="69" spans="2:4" ht="48" hidden="1" customHeight="1" x14ac:dyDescent="0.2"/>
    <row r="70" spans="2:4" ht="45" customHeight="1" thickBot="1" x14ac:dyDescent="0.3">
      <c r="B70" s="503" t="s">
        <v>497</v>
      </c>
      <c r="C70" s="504"/>
    </row>
    <row r="71" spans="2:4" ht="45" customHeight="1" thickBot="1" x14ac:dyDescent="0.3">
      <c r="B71" s="517" t="s">
        <v>496</v>
      </c>
      <c r="C71" s="518"/>
    </row>
    <row r="72" spans="2:4" ht="48" customHeight="1" thickBot="1" x14ac:dyDescent="0.3">
      <c r="B72" s="135" t="s">
        <v>230</v>
      </c>
      <c r="C72" s="123" t="s">
        <v>241</v>
      </c>
    </row>
    <row r="73" spans="2:4" ht="48" customHeight="1" thickBot="1" x14ac:dyDescent="0.3">
      <c r="B73" s="135" t="s">
        <v>232</v>
      </c>
      <c r="C73" s="123" t="s">
        <v>242</v>
      </c>
      <c r="D73" s="166" t="s">
        <v>109</v>
      </c>
    </row>
    <row r="74" spans="2:4" ht="54.45" customHeight="1" thickBot="1" x14ac:dyDescent="0.3">
      <c r="B74" s="138" t="s">
        <v>233</v>
      </c>
      <c r="C74" s="121" t="s">
        <v>243</v>
      </c>
    </row>
    <row r="75" spans="2:4" ht="48" customHeight="1" x14ac:dyDescent="0.25">
      <c r="B75" s="136" t="s">
        <v>236</v>
      </c>
      <c r="C75" s="126" t="s">
        <v>244</v>
      </c>
      <c r="D75" s="165"/>
    </row>
    <row r="76" spans="2:4" ht="18.45" customHeight="1" x14ac:dyDescent="0.25"/>
    <row r="77" spans="2:4" ht="48" hidden="1" customHeight="1" x14ac:dyDescent="0.2"/>
    <row r="78" spans="2:4" ht="48" customHeight="1" thickBot="1" x14ac:dyDescent="0.3">
      <c r="B78" s="503" t="s">
        <v>319</v>
      </c>
      <c r="C78" s="504"/>
    </row>
    <row r="79" spans="2:4" ht="48" customHeight="1" thickBot="1" x14ac:dyDescent="0.3">
      <c r="B79" s="517" t="s">
        <v>320</v>
      </c>
      <c r="C79" s="518"/>
    </row>
    <row r="80" spans="2:4" ht="48" customHeight="1" thickBot="1" x14ac:dyDescent="0.3">
      <c r="B80" s="135" t="s">
        <v>230</v>
      </c>
      <c r="C80" s="123" t="s">
        <v>245</v>
      </c>
      <c r="D80" s="166" t="s">
        <v>109</v>
      </c>
    </row>
    <row r="81" spans="2:4" ht="69.45" customHeight="1" thickBot="1" x14ac:dyDescent="0.3">
      <c r="B81" s="135" t="s">
        <v>232</v>
      </c>
      <c r="C81" s="123" t="s">
        <v>246</v>
      </c>
      <c r="D81" s="165"/>
    </row>
    <row r="82" spans="2:4" ht="54.45" customHeight="1" thickBot="1" x14ac:dyDescent="0.3">
      <c r="B82" s="135" t="s">
        <v>233</v>
      </c>
      <c r="C82" s="123" t="s">
        <v>247</v>
      </c>
    </row>
    <row r="83" spans="2:4" ht="48" customHeight="1" x14ac:dyDescent="0.25">
      <c r="B83" s="136" t="s">
        <v>236</v>
      </c>
      <c r="C83" s="126" t="s">
        <v>248</v>
      </c>
      <c r="D83" s="165"/>
    </row>
    <row r="84" spans="2:4" ht="18.45" customHeight="1" x14ac:dyDescent="0.25"/>
    <row r="85" spans="2:4" ht="48" hidden="1" customHeight="1" x14ac:dyDescent="0.2"/>
    <row r="86" spans="2:4" ht="48" customHeight="1" thickBot="1" x14ac:dyDescent="0.3">
      <c r="B86" s="503" t="s">
        <v>321</v>
      </c>
      <c r="C86" s="504"/>
    </row>
    <row r="87" spans="2:4" ht="53.4" customHeight="1" thickBot="1" x14ac:dyDescent="0.3">
      <c r="B87" s="135" t="s">
        <v>230</v>
      </c>
      <c r="C87" s="123" t="s">
        <v>249</v>
      </c>
    </row>
    <row r="88" spans="2:4" ht="58.95" customHeight="1" thickBot="1" x14ac:dyDescent="0.3">
      <c r="B88" s="135" t="s">
        <v>232</v>
      </c>
      <c r="C88" s="123" t="s">
        <v>250</v>
      </c>
      <c r="D88" s="166" t="s">
        <v>109</v>
      </c>
    </row>
    <row r="89" spans="2:4" ht="83.7" customHeight="1" thickBot="1" x14ac:dyDescent="0.3">
      <c r="B89" s="138" t="s">
        <v>233</v>
      </c>
      <c r="C89" s="121" t="s">
        <v>498</v>
      </c>
    </row>
    <row r="90" spans="2:4" ht="48" customHeight="1" x14ac:dyDescent="0.25">
      <c r="B90" s="136" t="s">
        <v>236</v>
      </c>
      <c r="C90" s="126" t="s">
        <v>251</v>
      </c>
      <c r="D90" s="165"/>
    </row>
  </sheetData>
  <sheetProtection password="D758" sheet="1" objects="1" scenarios="1"/>
  <mergeCells count="24">
    <mergeCell ref="B1:C1"/>
    <mergeCell ref="B2:C2"/>
    <mergeCell ref="B3:C3"/>
    <mergeCell ref="B4:C4"/>
    <mergeCell ref="B38:C38"/>
    <mergeCell ref="B31:C31"/>
    <mergeCell ref="B7:C7"/>
    <mergeCell ref="B8:C8"/>
    <mergeCell ref="B15:C15"/>
    <mergeCell ref="B22:C22"/>
    <mergeCell ref="B23:C23"/>
    <mergeCell ref="B30:C30"/>
    <mergeCell ref="B86:C86"/>
    <mergeCell ref="B70:C70"/>
    <mergeCell ref="B78:C78"/>
    <mergeCell ref="B79:C79"/>
    <mergeCell ref="B63:C63"/>
    <mergeCell ref="B47:C47"/>
    <mergeCell ref="B55:C55"/>
    <mergeCell ref="B71:C71"/>
    <mergeCell ref="B39:C39"/>
    <mergeCell ref="B46:C46"/>
    <mergeCell ref="B54:C54"/>
    <mergeCell ref="B62:C62"/>
  </mergeCells>
  <hyperlinks>
    <hyperlink ref="D10" location="Erhebungsbogen!B26" tooltip="zurück zum Erhebungsbogen" display="Zurück"/>
    <hyperlink ref="D17" location="Erhebungsbogen!B27" tooltip="zurück zum Erhebungsbogen" display="Zurück"/>
    <hyperlink ref="D24" location="Erhebungsbogen!B28" tooltip="zurück zum Erhebungsbogen" display="Zurück"/>
    <hyperlink ref="D32" location="Erhebungsbogen!B29" tooltip="zurück zum Erhebungsbogen" display="Zurück"/>
    <hyperlink ref="D40" location="Erhebungsbogen!B30" tooltip="zurück zum Erhebungsbogen" display="Zurück"/>
    <hyperlink ref="D49" location="Erhebungsbogen!B31" tooltip="zurück zum Erhebungsbogen" display="Zurück"/>
    <hyperlink ref="D57" location="Erhebungsbogen!B32" tooltip="zurück zum Erhebungsbogen" display="Zurück"/>
    <hyperlink ref="D64" location="Erhebungsbogen!B33" tooltip="zurück zum Erhebungsbogen" display="Zurück"/>
    <hyperlink ref="D73" location="Erhebungsbogen!B34" tooltip="zurück zum Erhebungsbogen" display="Zurück"/>
    <hyperlink ref="D80" location="Erhebungsbogen!B35" tooltip="zurück zum Erhebungsbogen" display="Zurück"/>
    <hyperlink ref="D88" location="Erhebungsbogen!B36" tooltip="zurück zum Erhebungsbogen" display="Zurück"/>
    <hyperlink ref="D3" location="Erhebungsbogen!B23" tooltip="zurück zum Erhebungsbogen" display="Zurück"/>
    <hyperlink ref="D4" location="Erhebungsbogen!B23" tooltip="zurück zum Erhebungsbogen" display="Zurück"/>
  </hyperlinks>
  <pageMargins left="0.7" right="0.7" top="0.78740157499999996" bottom="0.78740157499999996"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zoomScaleNormal="100" workbookViewId="0">
      <pane ySplit="1" topLeftCell="A2" activePane="bottomLeft" state="frozen"/>
      <selection pane="bottomLeft" activeCell="E4" sqref="E4"/>
    </sheetView>
  </sheetViews>
  <sheetFormatPr baseColWidth="10" defaultColWidth="10.6640625" defaultRowHeight="13.2" x14ac:dyDescent="0.25"/>
  <cols>
    <col min="1" max="1" width="0.6640625" style="119" customWidth="1"/>
    <col min="2" max="2" width="123.44140625" style="141" customWidth="1"/>
    <col min="3" max="3" width="28.109375" style="32" customWidth="1"/>
    <col min="4" max="16384" width="10.6640625" style="130"/>
  </cols>
  <sheetData>
    <row r="1" spans="1:4" s="118" customFormat="1" ht="40.200000000000003" customHeight="1" x14ac:dyDescent="0.25">
      <c r="B1" s="129" t="s">
        <v>323</v>
      </c>
      <c r="D1" s="124"/>
    </row>
    <row r="2" spans="1:4" s="118" customFormat="1" ht="40.200000000000003" hidden="1" customHeight="1" x14ac:dyDescent="0.2">
      <c r="B2" s="129"/>
      <c r="D2" s="124"/>
    </row>
    <row r="3" spans="1:4" s="118" customFormat="1" ht="30.45" customHeight="1" thickBot="1" x14ac:dyDescent="0.25">
      <c r="A3" s="119"/>
      <c r="B3" s="143" t="s">
        <v>324</v>
      </c>
      <c r="C3" s="130"/>
    </row>
    <row r="4" spans="1:4" ht="117" customHeight="1" thickBot="1" x14ac:dyDescent="0.3">
      <c r="B4" s="132" t="s">
        <v>499</v>
      </c>
      <c r="C4" s="144" t="s">
        <v>109</v>
      </c>
    </row>
    <row r="5" spans="1:4" ht="144" customHeight="1" thickBot="1" x14ac:dyDescent="0.3">
      <c r="B5" s="132" t="s">
        <v>500</v>
      </c>
      <c r="C5" s="144" t="s">
        <v>109</v>
      </c>
    </row>
    <row r="6" spans="1:4" ht="76.95" customHeight="1" x14ac:dyDescent="0.25">
      <c r="B6" s="133" t="s">
        <v>339</v>
      </c>
      <c r="C6" s="144" t="s">
        <v>109</v>
      </c>
    </row>
    <row r="7" spans="1:4" x14ac:dyDescent="0.25">
      <c r="B7" s="130"/>
    </row>
    <row r="8" spans="1:4" ht="12.75" hidden="1" x14ac:dyDescent="0.2">
      <c r="B8" s="130"/>
    </row>
    <row r="9" spans="1:4" s="118" customFormat="1" ht="48" customHeight="1" thickBot="1" x14ac:dyDescent="0.3">
      <c r="A9" s="119"/>
      <c r="B9" s="143" t="s">
        <v>252</v>
      </c>
      <c r="C9" s="145"/>
      <c r="D9" s="124"/>
    </row>
    <row r="10" spans="1:4" ht="78.45" customHeight="1" x14ac:dyDescent="0.25">
      <c r="B10" s="133" t="s">
        <v>325</v>
      </c>
      <c r="C10" s="144" t="s">
        <v>109</v>
      </c>
    </row>
    <row r="11" spans="1:4" x14ac:dyDescent="0.25">
      <c r="C11" s="145"/>
    </row>
    <row r="12" spans="1:4" ht="12.75" hidden="1" x14ac:dyDescent="0.2">
      <c r="C12" s="145"/>
    </row>
    <row r="13" spans="1:4" s="118" customFormat="1" ht="48" customHeight="1" thickBot="1" x14ac:dyDescent="0.3">
      <c r="A13" s="119"/>
      <c r="B13" s="143" t="s">
        <v>253</v>
      </c>
      <c r="C13" s="145"/>
      <c r="D13" s="124"/>
    </row>
    <row r="14" spans="1:4" ht="78.45" customHeight="1" x14ac:dyDescent="0.25">
      <c r="B14" s="133" t="s">
        <v>326</v>
      </c>
      <c r="C14" s="144" t="s">
        <v>109</v>
      </c>
      <c r="D14" s="113"/>
    </row>
    <row r="16" spans="1:4" ht="12.75" hidden="1" x14ac:dyDescent="0.2"/>
    <row r="17" spans="1:4" s="118" customFormat="1" ht="48" customHeight="1" thickBot="1" x14ac:dyDescent="0.3">
      <c r="A17" s="119"/>
      <c r="B17" s="143" t="s">
        <v>541</v>
      </c>
      <c r="C17" s="145"/>
      <c r="D17" s="124"/>
    </row>
    <row r="18" spans="1:4" ht="40.950000000000003" customHeight="1" x14ac:dyDescent="0.25">
      <c r="B18" s="133" t="s">
        <v>327</v>
      </c>
      <c r="C18" s="144" t="s">
        <v>109</v>
      </c>
      <c r="D18" s="113"/>
    </row>
    <row r="20" spans="1:4" ht="12.75" hidden="1" x14ac:dyDescent="0.2"/>
    <row r="21" spans="1:4" s="118" customFormat="1" ht="48" customHeight="1" thickBot="1" x14ac:dyDescent="0.3">
      <c r="A21" s="119"/>
      <c r="B21" s="143" t="s">
        <v>542</v>
      </c>
      <c r="C21" s="145"/>
      <c r="D21" s="124"/>
    </row>
    <row r="22" spans="1:4" ht="40.950000000000003" customHeight="1" x14ac:dyDescent="0.25">
      <c r="B22" s="133" t="s">
        <v>328</v>
      </c>
      <c r="C22" s="144" t="s">
        <v>109</v>
      </c>
      <c r="D22" s="113"/>
    </row>
    <row r="24" spans="1:4" ht="12.75" hidden="1" x14ac:dyDescent="0.2"/>
    <row r="25" spans="1:4" s="118" customFormat="1" ht="48" customHeight="1" thickBot="1" x14ac:dyDescent="0.3">
      <c r="A25" s="119"/>
      <c r="B25" s="143" t="s">
        <v>254</v>
      </c>
      <c r="C25" s="145"/>
      <c r="D25" s="124"/>
    </row>
    <row r="26" spans="1:4" ht="40.950000000000003" customHeight="1" x14ac:dyDescent="0.25">
      <c r="B26" s="133" t="s">
        <v>543</v>
      </c>
      <c r="C26" s="144" t="s">
        <v>109</v>
      </c>
      <c r="D26" s="113"/>
    </row>
    <row r="28" spans="1:4" ht="12.75" hidden="1" x14ac:dyDescent="0.2"/>
    <row r="29" spans="1:4" s="118" customFormat="1" ht="48" customHeight="1" thickBot="1" x14ac:dyDescent="0.3">
      <c r="A29" s="119"/>
      <c r="B29" s="143" t="s">
        <v>544</v>
      </c>
      <c r="C29" s="145"/>
      <c r="D29" s="124"/>
    </row>
    <row r="30" spans="1:4" ht="40.950000000000003" customHeight="1" x14ac:dyDescent="0.25">
      <c r="B30" s="133" t="s">
        <v>329</v>
      </c>
      <c r="C30" s="144" t="s">
        <v>109</v>
      </c>
      <c r="D30" s="113"/>
    </row>
    <row r="31" spans="1:4" x14ac:dyDescent="0.25">
      <c r="B31" s="142" t="s">
        <v>254</v>
      </c>
    </row>
    <row r="32" spans="1:4" ht="12.75" hidden="1" x14ac:dyDescent="0.2">
      <c r="B32" s="142"/>
    </row>
    <row r="33" spans="1:4" s="118" customFormat="1" ht="48" customHeight="1" thickBot="1" x14ac:dyDescent="0.3">
      <c r="A33" s="119"/>
      <c r="B33" s="143" t="s">
        <v>545</v>
      </c>
      <c r="C33" s="145"/>
      <c r="D33" s="124"/>
    </row>
    <row r="34" spans="1:4" ht="40.950000000000003" customHeight="1" x14ac:dyDescent="0.25">
      <c r="B34" s="133" t="s">
        <v>546</v>
      </c>
      <c r="C34" s="144" t="s">
        <v>109</v>
      </c>
      <c r="D34" s="113"/>
    </row>
    <row r="36" spans="1:4" ht="12.75" hidden="1" x14ac:dyDescent="0.2"/>
    <row r="37" spans="1:4" s="118" customFormat="1" ht="48" customHeight="1" thickBot="1" x14ac:dyDescent="0.3">
      <c r="A37" s="119"/>
      <c r="B37" s="143" t="s">
        <v>547</v>
      </c>
      <c r="C37" s="145"/>
      <c r="D37" s="124"/>
    </row>
    <row r="38" spans="1:4" ht="48.6" customHeight="1" x14ac:dyDescent="0.25">
      <c r="B38" s="133" t="s">
        <v>330</v>
      </c>
      <c r="C38" s="144" t="s">
        <v>109</v>
      </c>
      <c r="D38" s="113"/>
    </row>
    <row r="40" spans="1:4" ht="12.75" hidden="1" x14ac:dyDescent="0.2"/>
    <row r="41" spans="1:4" s="118" customFormat="1" ht="48" customHeight="1" thickBot="1" x14ac:dyDescent="0.3">
      <c r="B41" s="143" t="s">
        <v>548</v>
      </c>
      <c r="C41" s="145"/>
      <c r="D41" s="124"/>
    </row>
    <row r="42" spans="1:4" ht="40.950000000000003" customHeight="1" x14ac:dyDescent="0.25">
      <c r="B42" s="133" t="s">
        <v>549</v>
      </c>
      <c r="C42" s="144" t="s">
        <v>109</v>
      </c>
      <c r="D42" s="113"/>
    </row>
    <row r="43" spans="1:4" x14ac:dyDescent="0.25">
      <c r="B43" s="130"/>
    </row>
    <row r="44" spans="1:4" ht="12.75" hidden="1" x14ac:dyDescent="0.2">
      <c r="B44" s="130"/>
    </row>
    <row r="45" spans="1:4" s="118" customFormat="1" ht="48" customHeight="1" thickBot="1" x14ac:dyDescent="0.3">
      <c r="A45" s="119"/>
      <c r="B45" s="143" t="s">
        <v>550</v>
      </c>
      <c r="C45" s="145"/>
      <c r="D45" s="124"/>
    </row>
    <row r="46" spans="1:4" ht="40.950000000000003" customHeight="1" x14ac:dyDescent="0.25">
      <c r="B46" s="133" t="s">
        <v>331</v>
      </c>
      <c r="C46" s="144" t="s">
        <v>109</v>
      </c>
      <c r="D46" s="113"/>
    </row>
    <row r="48" spans="1:4" ht="12.75" hidden="1" x14ac:dyDescent="0.2"/>
    <row r="49" spans="1:4" s="118" customFormat="1" ht="48" customHeight="1" thickBot="1" x14ac:dyDescent="0.3">
      <c r="A49" s="119"/>
      <c r="B49" s="143" t="s">
        <v>551</v>
      </c>
      <c r="C49" s="145"/>
      <c r="D49" s="124"/>
    </row>
    <row r="50" spans="1:4" ht="58.95" customHeight="1" x14ac:dyDescent="0.25">
      <c r="B50" s="133" t="s">
        <v>552</v>
      </c>
      <c r="C50" s="144" t="s">
        <v>109</v>
      </c>
      <c r="D50" s="113"/>
    </row>
    <row r="51" spans="1:4" x14ac:dyDescent="0.25">
      <c r="A51" s="118"/>
    </row>
    <row r="52" spans="1:4" ht="12.75" hidden="1" x14ac:dyDescent="0.2">
      <c r="A52" s="118"/>
    </row>
    <row r="53" spans="1:4" s="118" customFormat="1" ht="48" customHeight="1" thickBot="1" x14ac:dyDescent="0.3">
      <c r="A53" s="119"/>
      <c r="B53" s="143" t="s">
        <v>255</v>
      </c>
      <c r="C53" s="145"/>
      <c r="D53" s="124"/>
    </row>
    <row r="54" spans="1:4" ht="58.95" customHeight="1" x14ac:dyDescent="0.25">
      <c r="B54" s="133" t="s">
        <v>553</v>
      </c>
      <c r="C54" s="144" t="s">
        <v>109</v>
      </c>
      <c r="D54" s="113"/>
    </row>
    <row r="56" spans="1:4" ht="12.75" hidden="1" x14ac:dyDescent="0.2"/>
    <row r="57" spans="1:4" s="118" customFormat="1" ht="48" customHeight="1" thickBot="1" x14ac:dyDescent="0.3">
      <c r="B57" s="143" t="s">
        <v>554</v>
      </c>
      <c r="C57" s="145"/>
      <c r="D57" s="124"/>
    </row>
    <row r="58" spans="1:4" ht="58.95" customHeight="1" x14ac:dyDescent="0.25">
      <c r="A58" s="118"/>
      <c r="B58" s="133" t="s">
        <v>555</v>
      </c>
      <c r="C58" s="144" t="s">
        <v>109</v>
      </c>
      <c r="D58" s="113"/>
    </row>
    <row r="66" spans="1:2" x14ac:dyDescent="0.25">
      <c r="A66" s="118"/>
      <c r="B66" s="142" t="s">
        <v>255</v>
      </c>
    </row>
  </sheetData>
  <sheetProtection password="D758" sheet="1" objects="1" scenarios="1"/>
  <hyperlinks>
    <hyperlink ref="C10" location="Erhebungsbogen!B45" tooltip="zurück zum Erhebungsbogen" display="Zurück"/>
    <hyperlink ref="C14" location="Erhebungsbogen!B46" tooltip="zurück zum Erhebungsbogen" display="Zurück"/>
    <hyperlink ref="C18" location="Erhebungsbogen!B47" tooltip="zurück zum Erhebungsbogen" display="Zurück"/>
    <hyperlink ref="C34" location="Erhebungsbogen!B51" tooltip="zurück zum Erhebungsbogen" display="Zurück"/>
    <hyperlink ref="C22" location="Erhebungsbogen!B48" tooltip="zurück zum Erhebungsbogen" display="Zurück"/>
    <hyperlink ref="C26" location="Erhebungsbogen!B49" tooltip="zurück zum Erhebungsbogen" display="Zurück"/>
    <hyperlink ref="C30" location="Erhebungsbogen!B50" tooltip="zurück zum Erhebungsbogen" display="Zurück"/>
    <hyperlink ref="C38" location="Erhebungsbogen!B52" tooltip="zurück zum Erhebungsbogen" display="Zurück"/>
    <hyperlink ref="C42" location="Erhebungsbogen!B53" tooltip="zurück zum Erhebungsbogen" display="Zurück"/>
    <hyperlink ref="C46" location="Erhebungsbogen!B54" tooltip="zurück zum Erhebungsbogen" display="Zurück"/>
    <hyperlink ref="C50" location="Erhebungsbogen!B55" tooltip="zurück zum Erhebungsbogen" display="Zurück"/>
    <hyperlink ref="C54" location="Erhebungsbogen!B56" tooltip="zurück zum Erhebungsbogen" display="Zurück"/>
    <hyperlink ref="C58" location="Erhebungsbogen!B57" tooltip="zurück zum Erhebungsbogen" display="Zurück"/>
    <hyperlink ref="C4" location="Erhebungsbogen!B42" tooltip="zurück zum Erhebungsbogen" display="Zurück"/>
    <hyperlink ref="C5:C6" location="Erhebungsbogen!B42" display="Zurück"/>
    <hyperlink ref="C5" location="Erhebungsbogen!B42" tooltip="zurück zum Erhebungsbogen" display="Zurück"/>
    <hyperlink ref="C6" location="Erhebungsbogen!B42" tooltip="zurück zum Erhebungsbogen" display="Zurück"/>
  </hyperlinks>
  <pageMargins left="0.7" right="0.7" top="0.78740157499999996" bottom="0.78740157499999996"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zoomScaleNormal="100" workbookViewId="0">
      <pane ySplit="1" topLeftCell="A2" activePane="bottomLeft" state="frozen"/>
      <selection pane="bottomLeft" activeCell="E5" sqref="E5"/>
    </sheetView>
  </sheetViews>
  <sheetFormatPr baseColWidth="10" defaultColWidth="10.6640625" defaultRowHeight="13.2" x14ac:dyDescent="0.25"/>
  <cols>
    <col min="1" max="1" width="1.6640625" style="140" customWidth="1"/>
    <col min="2" max="2" width="17.44140625" style="130" customWidth="1"/>
    <col min="3" max="3" width="77.109375" style="130" customWidth="1"/>
    <col min="4" max="4" width="10.6640625" style="150"/>
    <col min="5" max="5" width="25.33203125" style="130" customWidth="1"/>
    <col min="6" max="6" width="128.33203125" style="130" customWidth="1"/>
    <col min="7" max="16384" width="10.6640625" style="130"/>
  </cols>
  <sheetData>
    <row r="1" spans="1:4" s="118" customFormat="1" ht="40.200000000000003" customHeight="1" x14ac:dyDescent="0.25">
      <c r="B1" s="139" t="s">
        <v>335</v>
      </c>
      <c r="D1" s="124"/>
    </row>
    <row r="2" spans="1:4" ht="12.75" hidden="1" x14ac:dyDescent="0.2"/>
    <row r="3" spans="1:4" s="118" customFormat="1" ht="36.450000000000003" customHeight="1" thickBot="1" x14ac:dyDescent="0.25">
      <c r="A3" s="119"/>
      <c r="B3" s="503" t="s">
        <v>336</v>
      </c>
      <c r="C3" s="504"/>
      <c r="D3" s="149"/>
    </row>
    <row r="4" spans="1:4" s="118" customFormat="1" ht="64.2" customHeight="1" thickBot="1" x14ac:dyDescent="0.3">
      <c r="A4" s="119"/>
      <c r="B4" s="511" t="s">
        <v>337</v>
      </c>
      <c r="C4" s="512"/>
      <c r="D4" s="144" t="s">
        <v>109</v>
      </c>
    </row>
    <row r="5" spans="1:4" s="118" customFormat="1" ht="63.45" customHeight="1" thickBot="1" x14ac:dyDescent="0.3">
      <c r="A5" s="119"/>
      <c r="B5" s="511" t="s">
        <v>338</v>
      </c>
      <c r="C5" s="512"/>
      <c r="D5" s="144" t="s">
        <v>109</v>
      </c>
    </row>
    <row r="6" spans="1:4" s="118" customFormat="1" ht="190.8" customHeight="1" thickBot="1" x14ac:dyDescent="0.3">
      <c r="A6" s="119"/>
      <c r="B6" s="511" t="s">
        <v>501</v>
      </c>
      <c r="C6" s="512"/>
      <c r="D6" s="144" t="s">
        <v>109</v>
      </c>
    </row>
    <row r="7" spans="1:4" ht="204" customHeight="1" x14ac:dyDescent="0.25">
      <c r="B7" s="525" t="s">
        <v>502</v>
      </c>
      <c r="C7" s="526"/>
      <c r="D7" s="144" t="s">
        <v>109</v>
      </c>
    </row>
    <row r="9" spans="1:4" ht="12.75" hidden="1" x14ac:dyDescent="0.2"/>
    <row r="10" spans="1:4" s="118" customFormat="1" ht="48" customHeight="1" thickBot="1" x14ac:dyDescent="0.3">
      <c r="A10" s="119"/>
      <c r="B10" s="503" t="s">
        <v>341</v>
      </c>
      <c r="C10" s="504"/>
      <c r="D10" s="124"/>
    </row>
    <row r="11" spans="1:4" s="118" customFormat="1" ht="48" customHeight="1" thickBot="1" x14ac:dyDescent="0.3">
      <c r="A11" s="119"/>
      <c r="B11" s="132" t="s">
        <v>256</v>
      </c>
      <c r="C11" s="123" t="s">
        <v>257</v>
      </c>
      <c r="D11" s="124"/>
    </row>
    <row r="12" spans="1:4" s="118" customFormat="1" ht="54" customHeight="1" thickBot="1" x14ac:dyDescent="0.3">
      <c r="A12" s="119"/>
      <c r="B12" s="132" t="s">
        <v>258</v>
      </c>
      <c r="C12" s="123" t="s">
        <v>260</v>
      </c>
      <c r="D12" s="166" t="s">
        <v>109</v>
      </c>
    </row>
    <row r="13" spans="1:4" s="118" customFormat="1" ht="48" customHeight="1" thickBot="1" x14ac:dyDescent="0.3">
      <c r="A13" s="119"/>
      <c r="B13" s="132" t="s">
        <v>259</v>
      </c>
      <c r="C13" s="123" t="s">
        <v>261</v>
      </c>
      <c r="D13" s="151"/>
    </row>
    <row r="14" spans="1:4" s="118" customFormat="1" ht="48" customHeight="1" x14ac:dyDescent="0.25">
      <c r="B14" s="125" t="s">
        <v>262</v>
      </c>
      <c r="C14" s="126" t="s">
        <v>263</v>
      </c>
      <c r="D14" s="151"/>
    </row>
    <row r="15" spans="1:4" s="153" customFormat="1" ht="20.7" customHeight="1" x14ac:dyDescent="0.25">
      <c r="B15" s="154"/>
      <c r="C15" s="154"/>
      <c r="D15" s="155"/>
    </row>
    <row r="16" spans="1:4" ht="12.75" hidden="1" x14ac:dyDescent="0.2">
      <c r="A16" s="130"/>
      <c r="D16" s="151"/>
    </row>
    <row r="17" spans="1:4" s="118" customFormat="1" ht="48" customHeight="1" thickBot="1" x14ac:dyDescent="0.3">
      <c r="A17" s="119"/>
      <c r="B17" s="503" t="s">
        <v>342</v>
      </c>
      <c r="C17" s="504"/>
      <c r="D17" s="124"/>
    </row>
    <row r="18" spans="1:4" s="118" customFormat="1" ht="48" customHeight="1" thickBot="1" x14ac:dyDescent="0.3">
      <c r="A18" s="119"/>
      <c r="B18" s="132" t="s">
        <v>256</v>
      </c>
      <c r="C18" s="123" t="s">
        <v>264</v>
      </c>
      <c r="D18" s="124"/>
    </row>
    <row r="19" spans="1:4" s="118" customFormat="1" ht="110.7" customHeight="1" thickBot="1" x14ac:dyDescent="0.3">
      <c r="A19" s="119"/>
      <c r="B19" s="132" t="s">
        <v>258</v>
      </c>
      <c r="C19" s="123" t="s">
        <v>503</v>
      </c>
      <c r="D19" s="166" t="s">
        <v>109</v>
      </c>
    </row>
    <row r="20" spans="1:4" s="118" customFormat="1" ht="48" customHeight="1" thickBot="1" x14ac:dyDescent="0.3">
      <c r="A20" s="119"/>
      <c r="B20" s="132" t="s">
        <v>259</v>
      </c>
      <c r="C20" s="123" t="s">
        <v>265</v>
      </c>
      <c r="D20" s="151"/>
    </row>
    <row r="21" spans="1:4" s="118" customFormat="1" ht="48" customHeight="1" x14ac:dyDescent="0.25">
      <c r="B21" s="125" t="s">
        <v>262</v>
      </c>
      <c r="C21" s="126" t="s">
        <v>266</v>
      </c>
      <c r="D21" s="151"/>
    </row>
    <row r="22" spans="1:4" s="153" customFormat="1" ht="20.7" customHeight="1" x14ac:dyDescent="0.25">
      <c r="B22" s="154"/>
      <c r="C22" s="154"/>
      <c r="D22" s="155"/>
    </row>
    <row r="23" spans="1:4" ht="12.75" hidden="1" x14ac:dyDescent="0.2">
      <c r="A23" s="130"/>
      <c r="D23" s="151"/>
    </row>
    <row r="24" spans="1:4" s="118" customFormat="1" ht="48" customHeight="1" thickBot="1" x14ac:dyDescent="0.3">
      <c r="A24" s="119"/>
      <c r="B24" s="503" t="s">
        <v>343</v>
      </c>
      <c r="C24" s="504"/>
      <c r="D24" s="124"/>
    </row>
    <row r="25" spans="1:4" s="118" customFormat="1" ht="48" customHeight="1" thickBot="1" x14ac:dyDescent="0.3">
      <c r="A25" s="119"/>
      <c r="B25" s="132" t="s">
        <v>256</v>
      </c>
      <c r="C25" s="123" t="s">
        <v>264</v>
      </c>
      <c r="D25" s="124"/>
    </row>
    <row r="26" spans="1:4" s="118" customFormat="1" ht="48" customHeight="1" thickBot="1" x14ac:dyDescent="0.3">
      <c r="A26" s="119"/>
      <c r="B26" s="132" t="s">
        <v>258</v>
      </c>
      <c r="C26" s="123" t="s">
        <v>267</v>
      </c>
      <c r="D26" s="166" t="s">
        <v>109</v>
      </c>
    </row>
    <row r="27" spans="1:4" s="118" customFormat="1" ht="48" customHeight="1" thickBot="1" x14ac:dyDescent="0.3">
      <c r="A27" s="119"/>
      <c r="B27" s="132" t="s">
        <v>259</v>
      </c>
      <c r="C27" s="123" t="s">
        <v>268</v>
      </c>
      <c r="D27" s="151"/>
    </row>
    <row r="28" spans="1:4" s="118" customFormat="1" ht="48" customHeight="1" x14ac:dyDescent="0.25">
      <c r="B28" s="125" t="s">
        <v>262</v>
      </c>
      <c r="C28" s="126" t="s">
        <v>269</v>
      </c>
      <c r="D28" s="151"/>
    </row>
    <row r="29" spans="1:4" s="153" customFormat="1" ht="20.7" customHeight="1" x14ac:dyDescent="0.25">
      <c r="B29" s="154"/>
      <c r="C29" s="154"/>
      <c r="D29" s="155"/>
    </row>
    <row r="30" spans="1:4" ht="12.75" hidden="1" x14ac:dyDescent="0.2">
      <c r="A30" s="130"/>
      <c r="D30" s="151"/>
    </row>
    <row r="31" spans="1:4" s="118" customFormat="1" ht="48" customHeight="1" thickBot="1" x14ac:dyDescent="0.3">
      <c r="A31" s="119"/>
      <c r="B31" s="503" t="s">
        <v>344</v>
      </c>
      <c r="C31" s="504"/>
      <c r="D31" s="124"/>
    </row>
    <row r="32" spans="1:4" ht="73.2" customHeight="1" thickBot="1" x14ac:dyDescent="0.3">
      <c r="A32" s="119"/>
      <c r="B32" s="511" t="s">
        <v>504</v>
      </c>
      <c r="C32" s="512"/>
      <c r="D32" s="124"/>
    </row>
    <row r="33" spans="1:5" s="118" customFormat="1" ht="48" customHeight="1" thickBot="1" x14ac:dyDescent="0.3">
      <c r="A33" s="119"/>
      <c r="B33" s="131" t="s">
        <v>256</v>
      </c>
      <c r="C33" s="121" t="s">
        <v>264</v>
      </c>
      <c r="D33" s="124"/>
    </row>
    <row r="34" spans="1:5" s="118" customFormat="1" ht="80.7" customHeight="1" thickBot="1" x14ac:dyDescent="0.3">
      <c r="A34" s="119"/>
      <c r="B34" s="132" t="s">
        <v>258</v>
      </c>
      <c r="C34" s="123" t="s">
        <v>270</v>
      </c>
      <c r="D34" s="166" t="s">
        <v>109</v>
      </c>
      <c r="E34" s="128" t="s">
        <v>345</v>
      </c>
    </row>
    <row r="35" spans="1:5" s="118" customFormat="1" ht="48" customHeight="1" thickBot="1" x14ac:dyDescent="0.3">
      <c r="A35" s="119"/>
      <c r="B35" s="132" t="s">
        <v>259</v>
      </c>
      <c r="C35" s="123" t="s">
        <v>271</v>
      </c>
      <c r="D35" s="124"/>
    </row>
    <row r="36" spans="1:5" s="118" customFormat="1" ht="48" customHeight="1" x14ac:dyDescent="0.25">
      <c r="A36" s="119"/>
      <c r="B36" s="125" t="s">
        <v>262</v>
      </c>
      <c r="C36" s="126" t="s">
        <v>263</v>
      </c>
      <c r="D36" s="124"/>
    </row>
    <row r="37" spans="1:5" s="153" customFormat="1" ht="20.7" customHeight="1" x14ac:dyDescent="0.25">
      <c r="A37" s="156"/>
      <c r="B37" s="154"/>
      <c r="C37" s="154"/>
      <c r="D37" s="157"/>
    </row>
    <row r="38" spans="1:5" ht="12.75" hidden="1" x14ac:dyDescent="0.2">
      <c r="A38" s="130"/>
      <c r="D38" s="151"/>
    </row>
    <row r="39" spans="1:5" s="118" customFormat="1" ht="48" customHeight="1" thickBot="1" x14ac:dyDescent="0.3">
      <c r="A39" s="119"/>
      <c r="B39" s="503" t="s">
        <v>346</v>
      </c>
      <c r="C39" s="504"/>
      <c r="D39" s="124"/>
    </row>
    <row r="40" spans="1:5" ht="51" customHeight="1" thickBot="1" x14ac:dyDescent="0.3">
      <c r="A40" s="119"/>
      <c r="B40" s="511" t="s">
        <v>347</v>
      </c>
      <c r="C40" s="512"/>
      <c r="D40" s="124"/>
    </row>
    <row r="41" spans="1:5" s="118" customFormat="1" ht="48" customHeight="1" thickBot="1" x14ac:dyDescent="0.3">
      <c r="A41" s="119"/>
      <c r="B41" s="131" t="s">
        <v>256</v>
      </c>
      <c r="C41" s="121" t="s">
        <v>264</v>
      </c>
      <c r="D41" s="124"/>
    </row>
    <row r="42" spans="1:5" s="118" customFormat="1" ht="80.7" customHeight="1" thickBot="1" x14ac:dyDescent="0.3">
      <c r="A42" s="119"/>
      <c r="B42" s="132" t="s">
        <v>258</v>
      </c>
      <c r="C42" s="123" t="s">
        <v>505</v>
      </c>
      <c r="D42" s="166" t="s">
        <v>109</v>
      </c>
      <c r="E42" s="128" t="s">
        <v>345</v>
      </c>
    </row>
    <row r="43" spans="1:5" s="118" customFormat="1" ht="48" customHeight="1" thickBot="1" x14ac:dyDescent="0.3">
      <c r="A43" s="119"/>
      <c r="B43" s="132" t="s">
        <v>259</v>
      </c>
      <c r="C43" s="123" t="s">
        <v>272</v>
      </c>
      <c r="D43" s="124"/>
    </row>
    <row r="44" spans="1:5" s="118" customFormat="1" ht="48" customHeight="1" x14ac:dyDescent="0.25">
      <c r="A44" s="119"/>
      <c r="B44" s="125" t="s">
        <v>262</v>
      </c>
      <c r="C44" s="126" t="s">
        <v>263</v>
      </c>
      <c r="D44" s="124"/>
    </row>
    <row r="45" spans="1:5" s="153" customFormat="1" ht="20.7" customHeight="1" x14ac:dyDescent="0.25">
      <c r="A45" s="156"/>
      <c r="B45" s="154"/>
      <c r="C45" s="154"/>
      <c r="D45" s="157"/>
    </row>
    <row r="46" spans="1:5" ht="12.75" hidden="1" x14ac:dyDescent="0.2">
      <c r="A46" s="130"/>
      <c r="D46" s="151"/>
    </row>
    <row r="47" spans="1:5" s="118" customFormat="1" ht="48" customHeight="1" thickBot="1" x14ac:dyDescent="0.3">
      <c r="A47" s="119"/>
      <c r="B47" s="503" t="s">
        <v>506</v>
      </c>
      <c r="C47" s="504"/>
      <c r="D47" s="124"/>
    </row>
    <row r="48" spans="1:5" ht="47.7" customHeight="1" thickBot="1" x14ac:dyDescent="0.3">
      <c r="A48" s="119"/>
      <c r="B48" s="511" t="s">
        <v>348</v>
      </c>
      <c r="C48" s="512"/>
      <c r="D48" s="124"/>
    </row>
    <row r="49" spans="1:5" s="118" customFormat="1" ht="48" customHeight="1" thickBot="1" x14ac:dyDescent="0.3">
      <c r="A49" s="119"/>
      <c r="B49" s="131" t="s">
        <v>256</v>
      </c>
      <c r="C49" s="121" t="s">
        <v>264</v>
      </c>
      <c r="D49" s="124"/>
    </row>
    <row r="50" spans="1:5" s="118" customFormat="1" ht="80.7" customHeight="1" thickBot="1" x14ac:dyDescent="0.3">
      <c r="A50" s="119"/>
      <c r="B50" s="132" t="s">
        <v>258</v>
      </c>
      <c r="C50" s="123" t="s">
        <v>507</v>
      </c>
      <c r="D50" s="124"/>
      <c r="E50" s="128"/>
    </row>
    <row r="51" spans="1:5" s="118" customFormat="1" ht="48" customHeight="1" thickBot="1" x14ac:dyDescent="0.3">
      <c r="A51" s="119"/>
      <c r="B51" s="132" t="s">
        <v>259</v>
      </c>
      <c r="C51" s="123" t="s">
        <v>273</v>
      </c>
      <c r="D51" s="166" t="s">
        <v>109</v>
      </c>
    </row>
    <row r="52" spans="1:5" s="118" customFormat="1" ht="48" customHeight="1" x14ac:dyDescent="0.25">
      <c r="A52" s="119"/>
      <c r="B52" s="125" t="s">
        <v>262</v>
      </c>
      <c r="C52" s="126" t="s">
        <v>263</v>
      </c>
      <c r="D52" s="124"/>
    </row>
    <row r="53" spans="1:5" s="153" customFormat="1" ht="20.7" customHeight="1" x14ac:dyDescent="0.25">
      <c r="A53" s="156"/>
      <c r="B53" s="154"/>
      <c r="C53" s="154"/>
      <c r="D53" s="157"/>
    </row>
    <row r="54" spans="1:5" ht="12.75" hidden="1" x14ac:dyDescent="0.2">
      <c r="A54" s="130"/>
      <c r="D54" s="151"/>
    </row>
    <row r="55" spans="1:5" s="118" customFormat="1" ht="48" customHeight="1" thickBot="1" x14ac:dyDescent="0.3">
      <c r="A55" s="119"/>
      <c r="B55" s="503" t="s">
        <v>349</v>
      </c>
      <c r="C55" s="504"/>
      <c r="D55" s="124"/>
    </row>
    <row r="56" spans="1:5" ht="58.95" customHeight="1" thickBot="1" x14ac:dyDescent="0.3">
      <c r="A56" s="119"/>
      <c r="B56" s="511" t="s">
        <v>508</v>
      </c>
      <c r="C56" s="512"/>
      <c r="D56" s="124"/>
    </row>
    <row r="57" spans="1:5" s="118" customFormat="1" ht="48" customHeight="1" thickBot="1" x14ac:dyDescent="0.3">
      <c r="A57" s="119"/>
      <c r="B57" s="131" t="s">
        <v>256</v>
      </c>
      <c r="C57" s="121" t="s">
        <v>264</v>
      </c>
      <c r="D57" s="124"/>
    </row>
    <row r="58" spans="1:5" s="118" customFormat="1" ht="48" customHeight="1" thickBot="1" x14ac:dyDescent="0.3">
      <c r="A58" s="119"/>
      <c r="B58" s="132" t="s">
        <v>258</v>
      </c>
      <c r="C58" s="123" t="s">
        <v>274</v>
      </c>
      <c r="D58" s="166" t="s">
        <v>109</v>
      </c>
    </row>
    <row r="59" spans="1:5" s="118" customFormat="1" ht="64.2" customHeight="1" thickBot="1" x14ac:dyDescent="0.3">
      <c r="A59" s="119"/>
      <c r="B59" s="132" t="s">
        <v>259</v>
      </c>
      <c r="C59" s="123" t="s">
        <v>509</v>
      </c>
      <c r="D59" s="124"/>
      <c r="E59" s="118" t="s">
        <v>345</v>
      </c>
    </row>
    <row r="60" spans="1:5" s="118" customFormat="1" ht="48" customHeight="1" x14ac:dyDescent="0.25">
      <c r="A60" s="119"/>
      <c r="B60" s="125" t="s">
        <v>262</v>
      </c>
      <c r="C60" s="126" t="s">
        <v>263</v>
      </c>
      <c r="D60" s="124"/>
    </row>
    <row r="61" spans="1:5" s="153" customFormat="1" ht="20.7" customHeight="1" x14ac:dyDescent="0.25">
      <c r="A61" s="156"/>
      <c r="B61" s="154"/>
      <c r="C61" s="154"/>
      <c r="D61" s="157"/>
    </row>
    <row r="62" spans="1:5" ht="12.75" hidden="1" x14ac:dyDescent="0.2">
      <c r="A62" s="130"/>
      <c r="D62" s="151"/>
    </row>
    <row r="63" spans="1:5" s="118" customFormat="1" ht="48" customHeight="1" thickBot="1" x14ac:dyDescent="0.3">
      <c r="A63" s="119"/>
      <c r="B63" s="503" t="s">
        <v>350</v>
      </c>
      <c r="C63" s="504"/>
      <c r="D63" s="124"/>
    </row>
    <row r="64" spans="1:5" ht="100.2" customHeight="1" thickBot="1" x14ac:dyDescent="0.3">
      <c r="A64" s="119"/>
      <c r="B64" s="511" t="s">
        <v>351</v>
      </c>
      <c r="C64" s="512"/>
      <c r="D64" s="124"/>
    </row>
    <row r="65" spans="1:4" s="118" customFormat="1" ht="48" customHeight="1" thickBot="1" x14ac:dyDescent="0.3">
      <c r="A65" s="119"/>
      <c r="B65" s="131" t="s">
        <v>256</v>
      </c>
      <c r="C65" s="121" t="s">
        <v>264</v>
      </c>
      <c r="D65" s="124"/>
    </row>
    <row r="66" spans="1:4" s="118" customFormat="1" ht="64.2" customHeight="1" thickBot="1" x14ac:dyDescent="0.3">
      <c r="A66" s="119"/>
      <c r="B66" s="132" t="s">
        <v>258</v>
      </c>
      <c r="C66" s="123" t="s">
        <v>510</v>
      </c>
      <c r="D66" s="166" t="s">
        <v>109</v>
      </c>
    </row>
    <row r="67" spans="1:4" s="118" customFormat="1" ht="64.2" customHeight="1" thickBot="1" x14ac:dyDescent="0.3">
      <c r="A67" s="119"/>
      <c r="B67" s="132" t="s">
        <v>259</v>
      </c>
      <c r="C67" s="123" t="s">
        <v>275</v>
      </c>
      <c r="D67" s="124"/>
    </row>
    <row r="68" spans="1:4" s="118" customFormat="1" ht="48" customHeight="1" x14ac:dyDescent="0.25">
      <c r="A68" s="119"/>
      <c r="B68" s="125" t="s">
        <v>262</v>
      </c>
      <c r="C68" s="126" t="s">
        <v>276</v>
      </c>
      <c r="D68" s="124"/>
    </row>
    <row r="69" spans="1:4" s="153" customFormat="1" ht="20.7" customHeight="1" x14ac:dyDescent="0.25">
      <c r="A69" s="156"/>
      <c r="B69" s="154"/>
      <c r="C69" s="154"/>
      <c r="D69" s="157"/>
    </row>
    <row r="70" spans="1:4" ht="12.75" hidden="1" x14ac:dyDescent="0.2">
      <c r="A70" s="130"/>
      <c r="D70" s="151"/>
    </row>
    <row r="71" spans="1:4" s="118" customFormat="1" ht="48" customHeight="1" thickBot="1" x14ac:dyDescent="0.3">
      <c r="A71" s="119"/>
      <c r="B71" s="503" t="s">
        <v>352</v>
      </c>
      <c r="C71" s="504"/>
      <c r="D71" s="124"/>
    </row>
    <row r="72" spans="1:4" ht="64.2" customHeight="1" thickBot="1" x14ac:dyDescent="0.3">
      <c r="A72" s="119"/>
      <c r="B72" s="511" t="s">
        <v>353</v>
      </c>
      <c r="C72" s="512"/>
      <c r="D72" s="124"/>
    </row>
    <row r="73" spans="1:4" s="118" customFormat="1" ht="48" customHeight="1" thickBot="1" x14ac:dyDescent="0.3">
      <c r="A73" s="119"/>
      <c r="B73" s="131" t="s">
        <v>256</v>
      </c>
      <c r="C73" s="121" t="s">
        <v>264</v>
      </c>
      <c r="D73" s="124"/>
    </row>
    <row r="74" spans="1:4" s="118" customFormat="1" ht="48" customHeight="1" thickBot="1" x14ac:dyDescent="0.3">
      <c r="A74" s="119"/>
      <c r="B74" s="132" t="s">
        <v>258</v>
      </c>
      <c r="C74" s="123" t="s">
        <v>277</v>
      </c>
      <c r="D74" s="166" t="s">
        <v>109</v>
      </c>
    </row>
    <row r="75" spans="1:4" s="118" customFormat="1" ht="55.95" customHeight="1" thickBot="1" x14ac:dyDescent="0.3">
      <c r="A75" s="119"/>
      <c r="B75" s="132" t="s">
        <v>259</v>
      </c>
      <c r="C75" s="123" t="s">
        <v>278</v>
      </c>
      <c r="D75" s="124"/>
    </row>
    <row r="76" spans="1:4" s="118" customFormat="1" ht="48" customHeight="1" x14ac:dyDescent="0.25">
      <c r="A76" s="119"/>
      <c r="B76" s="125" t="s">
        <v>262</v>
      </c>
      <c r="C76" s="126" t="s">
        <v>279</v>
      </c>
      <c r="D76" s="124"/>
    </row>
    <row r="77" spans="1:4" s="153" customFormat="1" ht="20.7" customHeight="1" x14ac:dyDescent="0.25">
      <c r="A77" s="156"/>
      <c r="B77" s="154"/>
      <c r="C77" s="154"/>
      <c r="D77" s="157"/>
    </row>
    <row r="78" spans="1:4" ht="12.75" hidden="1" x14ac:dyDescent="0.2">
      <c r="A78" s="130"/>
      <c r="D78" s="151"/>
    </row>
    <row r="79" spans="1:4" s="118" customFormat="1" ht="48" customHeight="1" thickBot="1" x14ac:dyDescent="0.3">
      <c r="A79" s="119"/>
      <c r="B79" s="503" t="s">
        <v>511</v>
      </c>
      <c r="C79" s="504"/>
      <c r="D79" s="124"/>
    </row>
    <row r="80" spans="1:4" ht="41.7" customHeight="1" thickBot="1" x14ac:dyDescent="0.3">
      <c r="A80" s="119"/>
      <c r="B80" s="511" t="s">
        <v>354</v>
      </c>
      <c r="C80" s="512"/>
      <c r="D80" s="124"/>
    </row>
    <row r="81" spans="1:4" s="118" customFormat="1" ht="48" customHeight="1" thickBot="1" x14ac:dyDescent="0.3">
      <c r="A81" s="119"/>
      <c r="B81" s="131" t="s">
        <v>256</v>
      </c>
      <c r="C81" s="121" t="s">
        <v>264</v>
      </c>
      <c r="D81" s="124"/>
    </row>
    <row r="82" spans="1:4" s="118" customFormat="1" ht="126.45" customHeight="1" thickBot="1" x14ac:dyDescent="0.3">
      <c r="A82" s="119"/>
      <c r="B82" s="132" t="s">
        <v>258</v>
      </c>
      <c r="C82" s="123" t="s">
        <v>512</v>
      </c>
      <c r="D82" s="166" t="s">
        <v>109</v>
      </c>
    </row>
    <row r="83" spans="1:4" s="118" customFormat="1" ht="54" customHeight="1" thickBot="1" x14ac:dyDescent="0.3">
      <c r="A83" s="119"/>
      <c r="B83" s="132" t="s">
        <v>259</v>
      </c>
      <c r="C83" s="123" t="s">
        <v>513</v>
      </c>
      <c r="D83" s="124"/>
    </row>
    <row r="84" spans="1:4" s="118" customFormat="1" ht="48" customHeight="1" x14ac:dyDescent="0.25">
      <c r="A84" s="119"/>
      <c r="B84" s="125" t="s">
        <v>262</v>
      </c>
      <c r="C84" s="126" t="s">
        <v>280</v>
      </c>
      <c r="D84" s="124"/>
    </row>
    <row r="85" spans="1:4" s="153" customFormat="1" ht="20.7" customHeight="1" x14ac:dyDescent="0.25">
      <c r="A85" s="156"/>
      <c r="B85" s="154"/>
      <c r="C85" s="154"/>
      <c r="D85" s="157"/>
    </row>
    <row r="86" spans="1:4" ht="12.75" hidden="1" x14ac:dyDescent="0.2">
      <c r="A86" s="130"/>
      <c r="D86" s="151"/>
    </row>
    <row r="87" spans="1:4" s="118" customFormat="1" ht="48" customHeight="1" thickBot="1" x14ac:dyDescent="0.3">
      <c r="A87" s="119"/>
      <c r="B87" s="503" t="s">
        <v>514</v>
      </c>
      <c r="C87" s="504"/>
      <c r="D87" s="124"/>
    </row>
    <row r="88" spans="1:4" ht="41.7" customHeight="1" thickBot="1" x14ac:dyDescent="0.3">
      <c r="A88" s="119"/>
      <c r="B88" s="511" t="s">
        <v>355</v>
      </c>
      <c r="C88" s="512"/>
      <c r="D88" s="124"/>
    </row>
    <row r="89" spans="1:4" s="118" customFormat="1" ht="48" customHeight="1" thickBot="1" x14ac:dyDescent="0.3">
      <c r="A89" s="119"/>
      <c r="B89" s="131" t="s">
        <v>256</v>
      </c>
      <c r="C89" s="121" t="s">
        <v>281</v>
      </c>
      <c r="D89" s="124"/>
    </row>
    <row r="90" spans="1:4" s="118" customFormat="1" ht="48" customHeight="1" thickBot="1" x14ac:dyDescent="0.3">
      <c r="A90" s="119"/>
      <c r="B90" s="132" t="s">
        <v>258</v>
      </c>
      <c r="C90" s="123" t="s">
        <v>282</v>
      </c>
      <c r="D90" s="166" t="s">
        <v>109</v>
      </c>
    </row>
    <row r="91" spans="1:4" s="118" customFormat="1" ht="54" customHeight="1" thickBot="1" x14ac:dyDescent="0.3">
      <c r="A91" s="119"/>
      <c r="B91" s="132" t="s">
        <v>259</v>
      </c>
      <c r="C91" s="123" t="s">
        <v>283</v>
      </c>
      <c r="D91" s="124"/>
    </row>
    <row r="92" spans="1:4" s="118" customFormat="1" ht="48" customHeight="1" x14ac:dyDescent="0.25">
      <c r="A92" s="119"/>
      <c r="B92" s="125" t="s">
        <v>262</v>
      </c>
      <c r="C92" s="126" t="s">
        <v>284</v>
      </c>
      <c r="D92" s="124"/>
    </row>
    <row r="93" spans="1:4" s="153" customFormat="1" ht="20.7" customHeight="1" x14ac:dyDescent="0.25">
      <c r="A93" s="156"/>
      <c r="B93" s="154"/>
      <c r="C93" s="154"/>
      <c r="D93" s="157"/>
    </row>
    <row r="94" spans="1:4" ht="12.75" hidden="1" x14ac:dyDescent="0.2">
      <c r="A94" s="130"/>
      <c r="D94" s="151"/>
    </row>
    <row r="95" spans="1:4" s="118" customFormat="1" ht="48" customHeight="1" thickBot="1" x14ac:dyDescent="0.3">
      <c r="A95" s="119"/>
      <c r="B95" s="503" t="s">
        <v>356</v>
      </c>
      <c r="C95" s="504"/>
      <c r="D95" s="124"/>
    </row>
    <row r="96" spans="1:4" ht="57" customHeight="1" thickBot="1" x14ac:dyDescent="0.3">
      <c r="A96" s="119"/>
      <c r="B96" s="511" t="s">
        <v>357</v>
      </c>
      <c r="C96" s="512"/>
      <c r="D96" s="124"/>
    </row>
    <row r="97" spans="1:4" s="118" customFormat="1" ht="48" customHeight="1" thickBot="1" x14ac:dyDescent="0.3">
      <c r="A97" s="119"/>
      <c r="B97" s="131" t="s">
        <v>256</v>
      </c>
      <c r="C97" s="121" t="s">
        <v>281</v>
      </c>
      <c r="D97" s="124"/>
    </row>
    <row r="98" spans="1:4" s="118" customFormat="1" ht="48" customHeight="1" thickBot="1" x14ac:dyDescent="0.3">
      <c r="A98" s="119"/>
      <c r="B98" s="132" t="s">
        <v>258</v>
      </c>
      <c r="C98" s="123" t="s">
        <v>285</v>
      </c>
      <c r="D98" s="166" t="s">
        <v>109</v>
      </c>
    </row>
    <row r="99" spans="1:4" s="118" customFormat="1" ht="54" customHeight="1" thickBot="1" x14ac:dyDescent="0.3">
      <c r="A99" s="119"/>
      <c r="B99" s="132" t="s">
        <v>259</v>
      </c>
      <c r="C99" s="123" t="s">
        <v>286</v>
      </c>
      <c r="D99" s="124"/>
    </row>
    <row r="100" spans="1:4" s="118" customFormat="1" ht="48" customHeight="1" x14ac:dyDescent="0.25">
      <c r="A100" s="119"/>
      <c r="B100" s="125" t="s">
        <v>262</v>
      </c>
      <c r="C100" s="126" t="s">
        <v>515</v>
      </c>
      <c r="D100" s="124"/>
    </row>
    <row r="101" spans="1:4" s="153" customFormat="1" ht="20.7" customHeight="1" x14ac:dyDescent="0.25">
      <c r="A101" s="156"/>
      <c r="B101" s="154"/>
      <c r="C101" s="154"/>
      <c r="D101" s="157"/>
    </row>
    <row r="102" spans="1:4" ht="12.75" hidden="1" x14ac:dyDescent="0.2">
      <c r="A102" s="130"/>
      <c r="D102" s="151"/>
    </row>
    <row r="103" spans="1:4" s="118" customFormat="1" ht="48" customHeight="1" thickBot="1" x14ac:dyDescent="0.3">
      <c r="A103" s="119"/>
      <c r="B103" s="503" t="s">
        <v>358</v>
      </c>
      <c r="C103" s="504"/>
      <c r="D103" s="124"/>
    </row>
    <row r="104" spans="1:4" s="118" customFormat="1" ht="48" customHeight="1" thickBot="1" x14ac:dyDescent="0.3">
      <c r="A104" s="119"/>
      <c r="B104" s="132" t="s">
        <v>256</v>
      </c>
      <c r="C104" s="123" t="s">
        <v>340</v>
      </c>
      <c r="D104" s="124"/>
    </row>
    <row r="105" spans="1:4" ht="29.7" customHeight="1" thickBot="1" x14ac:dyDescent="0.3">
      <c r="A105" s="119"/>
      <c r="B105" s="523" t="s">
        <v>287</v>
      </c>
      <c r="C105" s="524"/>
      <c r="D105" s="124"/>
    </row>
    <row r="106" spans="1:4" s="118" customFormat="1" ht="48" customHeight="1" thickBot="1" x14ac:dyDescent="0.3">
      <c r="A106" s="119"/>
      <c r="B106" s="132" t="s">
        <v>288</v>
      </c>
      <c r="C106" s="123" t="s">
        <v>516</v>
      </c>
      <c r="D106" s="166" t="s">
        <v>109</v>
      </c>
    </row>
    <row r="107" spans="1:4" s="118" customFormat="1" ht="54" customHeight="1" thickBot="1" x14ac:dyDescent="0.3">
      <c r="A107" s="119"/>
      <c r="B107" s="132" t="s">
        <v>289</v>
      </c>
      <c r="C107" s="123" t="s">
        <v>517</v>
      </c>
      <c r="D107" s="124"/>
    </row>
    <row r="108" spans="1:4" s="118" customFormat="1" ht="48" customHeight="1" x14ac:dyDescent="0.25">
      <c r="A108" s="119"/>
      <c r="B108" s="125" t="s">
        <v>290</v>
      </c>
      <c r="C108" s="126" t="s">
        <v>518</v>
      </c>
      <c r="D108" s="124"/>
    </row>
    <row r="109" spans="1:4" x14ac:dyDescent="0.25">
      <c r="A109" s="130"/>
    </row>
    <row r="110" spans="1:4" x14ac:dyDescent="0.25">
      <c r="D110" s="152"/>
    </row>
  </sheetData>
  <sheetProtection password="D758" sheet="1" objects="1" scenarios="1"/>
  <mergeCells count="28">
    <mergeCell ref="B105:C105"/>
    <mergeCell ref="B3:C3"/>
    <mergeCell ref="B4:C4"/>
    <mergeCell ref="B7:C7"/>
    <mergeCell ref="B6:C6"/>
    <mergeCell ref="B5:C5"/>
    <mergeCell ref="B24:C24"/>
    <mergeCell ref="B31:C31"/>
    <mergeCell ref="B55:C55"/>
    <mergeCell ref="B48:C48"/>
    <mergeCell ref="B17:C17"/>
    <mergeCell ref="B10:C10"/>
    <mergeCell ref="B71:C71"/>
    <mergeCell ref="B32:C32"/>
    <mergeCell ref="B39:C39"/>
    <mergeCell ref="B40:C40"/>
    <mergeCell ref="B47:C47"/>
    <mergeCell ref="B64:C64"/>
    <mergeCell ref="B56:C56"/>
    <mergeCell ref="B63:C63"/>
    <mergeCell ref="B103:C103"/>
    <mergeCell ref="B72:C72"/>
    <mergeCell ref="B79:C79"/>
    <mergeCell ref="B80:C80"/>
    <mergeCell ref="B87:C87"/>
    <mergeCell ref="B88:C88"/>
    <mergeCell ref="B95:C95"/>
    <mergeCell ref="B96:C96"/>
  </mergeCells>
  <hyperlinks>
    <hyperlink ref="D12" location="Erhebungsbogen!B64" tooltip="zurück zum Erhebungsbogen" display="Zurück"/>
    <hyperlink ref="D19" location="Erhebungsbogen!B65" tooltip="zurück zum Erhebungsbogen" display="Zurück"/>
    <hyperlink ref="D26" location="Erhebungsbogen!B66" tooltip="zurück zum Erhebungsbogen" display="Zurück"/>
    <hyperlink ref="D34" location="Erhebungsbogen!B67" tooltip="zurück zum Erhebungsbogen" display="Zurück"/>
    <hyperlink ref="D42" location="Erhebungsbogen!B68" tooltip="zurück zum Erhebungsbogen" display="Zurück"/>
    <hyperlink ref="D51" location="Erhebungsbogen!B69" tooltip="zurück zum Erhebungsbogen" display="Zurück"/>
    <hyperlink ref="D58" location="Erhebungsbogen!B70" tooltip="zurück zum Erhebungsbogen" display="Zurück"/>
    <hyperlink ref="D66" location="Erhebungsbogen!B75" tooltip="zurück zum Erhebungsbogen" display="Zurück"/>
    <hyperlink ref="D74" location="Erhebungsbogen!B80" tooltip="zurück zum Erhebungsbogen" display="Zurück"/>
    <hyperlink ref="D82" location="Erhebungsbogen!B81" tooltip="zurück zum Erhebungsbogen" display="Zurück"/>
    <hyperlink ref="D90" location="Erhebungsbogen!B86" tooltip="zurück zum Erhebungsbogen" display="Zurück"/>
    <hyperlink ref="D98" location="Erhebungsbogen!B87" tooltip="zurück zum Erhebungsbogen" display="Zurück"/>
    <hyperlink ref="D106" location="Erhebungsbogen!B92" tooltip="zurück zum Erhebungsbogen" display="Zurück"/>
    <hyperlink ref="D4" location="Erhebungsbogen!B61" tooltip="zurück zum Erhebungsbogen" display="Zurück"/>
    <hyperlink ref="D5:D7" location="Erhebungsbogen!B64" display="Zurück"/>
    <hyperlink ref="D5" location="Erhebungsbogen!B61" tooltip="zurück zum Erhebungsbogen" display="Zurück"/>
    <hyperlink ref="D6" location="Erhebungsbogen!B61" tooltip="zurück zum Erhebungsbogen" display="Zurück"/>
    <hyperlink ref="D7" location="Erhebungsbogen!B61" tooltip="zurück zum Erhebungsbogen" display="Zurück"/>
  </hyperlinks>
  <pageMargins left="0.7" right="0.7" top="0.78740157499999996" bottom="0.78740157499999996" header="0.3" footer="0.3"/>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5"/>
  <sheetViews>
    <sheetView zoomScaleNormal="100" workbookViewId="0">
      <pane ySplit="1" topLeftCell="A2" activePane="bottomLeft" state="frozen"/>
      <selection pane="bottomLeft" activeCell="E3" sqref="E3"/>
    </sheetView>
  </sheetViews>
  <sheetFormatPr baseColWidth="10" defaultColWidth="10.6640625" defaultRowHeight="13.2" x14ac:dyDescent="0.25"/>
  <cols>
    <col min="1" max="1" width="1" style="130" customWidth="1"/>
    <col min="2" max="2" width="118.44140625" style="130" customWidth="1"/>
    <col min="3" max="3" width="31.6640625" style="165" customWidth="1"/>
    <col min="4" max="4" width="3.109375" style="140" customWidth="1"/>
    <col min="5" max="16384" width="10.6640625" style="130"/>
  </cols>
  <sheetData>
    <row r="1" spans="2:4" s="118" customFormat="1" ht="49.95" customHeight="1" x14ac:dyDescent="0.25">
      <c r="B1" s="148" t="s">
        <v>376</v>
      </c>
      <c r="C1" s="164"/>
      <c r="D1" s="124"/>
    </row>
    <row r="2" spans="2:4" s="118" customFormat="1" ht="30.45" customHeight="1" thickBot="1" x14ac:dyDescent="0.3">
      <c r="B2" s="143" t="s">
        <v>359</v>
      </c>
      <c r="C2" s="165"/>
      <c r="D2" s="119"/>
    </row>
    <row r="3" spans="2:4" s="118" customFormat="1" ht="178.8" customHeight="1" thickBot="1" x14ac:dyDescent="0.3">
      <c r="B3" s="265" t="s">
        <v>519</v>
      </c>
      <c r="C3" s="165"/>
      <c r="D3" s="119"/>
    </row>
    <row r="4" spans="2:4" s="118" customFormat="1" ht="63.45" customHeight="1" thickBot="1" x14ac:dyDescent="0.3">
      <c r="B4" s="163" t="s">
        <v>366</v>
      </c>
      <c r="C4" s="144" t="s">
        <v>109</v>
      </c>
      <c r="D4" s="119"/>
    </row>
    <row r="5" spans="2:4" s="118" customFormat="1" ht="103.95" customHeight="1" thickBot="1" x14ac:dyDescent="0.3">
      <c r="B5" s="163" t="s">
        <v>520</v>
      </c>
      <c r="C5" s="144" t="s">
        <v>109</v>
      </c>
      <c r="D5" s="119"/>
    </row>
    <row r="6" spans="2:4" s="118" customFormat="1" ht="64.2" customHeight="1" thickBot="1" x14ac:dyDescent="0.3">
      <c r="B6" s="163" t="s">
        <v>521</v>
      </c>
      <c r="C6" s="144" t="s">
        <v>109</v>
      </c>
      <c r="D6" s="119"/>
    </row>
    <row r="7" spans="2:4" s="118" customFormat="1" ht="76.2" customHeight="1" thickBot="1" x14ac:dyDescent="0.3">
      <c r="B7" s="163" t="s">
        <v>522</v>
      </c>
      <c r="C7" s="144" t="s">
        <v>109</v>
      </c>
      <c r="D7" s="119"/>
    </row>
    <row r="8" spans="2:4" s="118" customFormat="1" ht="100.2" customHeight="1" thickBot="1" x14ac:dyDescent="0.3">
      <c r="B8" s="132" t="s">
        <v>523</v>
      </c>
      <c r="C8" s="144" t="s">
        <v>109</v>
      </c>
      <c r="D8" s="119"/>
    </row>
    <row r="9" spans="2:4" ht="81.45" customHeight="1" x14ac:dyDescent="0.25">
      <c r="B9" s="137" t="s">
        <v>360</v>
      </c>
      <c r="C9" s="144" t="s">
        <v>109</v>
      </c>
      <c r="D9" s="119"/>
    </row>
    <row r="11" spans="2:4" ht="12.75" hidden="1" x14ac:dyDescent="0.2"/>
    <row r="12" spans="2:4" s="118" customFormat="1" ht="48" customHeight="1" thickBot="1" x14ac:dyDescent="0.3">
      <c r="B12" s="143" t="s">
        <v>362</v>
      </c>
      <c r="C12" s="144" t="s">
        <v>109</v>
      </c>
    </row>
    <row r="13" spans="2:4" ht="40.950000000000003" customHeight="1" x14ac:dyDescent="0.25">
      <c r="B13" s="133" t="s">
        <v>361</v>
      </c>
      <c r="C13" s="158"/>
      <c r="D13" s="130"/>
    </row>
    <row r="15" spans="2:4" ht="12.75" hidden="1" x14ac:dyDescent="0.2"/>
    <row r="16" spans="2:4" s="118" customFormat="1" ht="48" customHeight="1" thickBot="1" x14ac:dyDescent="0.3">
      <c r="B16" s="143" t="s">
        <v>363</v>
      </c>
      <c r="C16" s="144" t="s">
        <v>109</v>
      </c>
    </row>
    <row r="17" spans="2:4" ht="40.950000000000003" customHeight="1" x14ac:dyDescent="0.25">
      <c r="B17" s="133" t="s">
        <v>364</v>
      </c>
      <c r="C17" s="158"/>
      <c r="D17" s="130"/>
    </row>
    <row r="18" spans="2:4" x14ac:dyDescent="0.25">
      <c r="C18" s="140"/>
    </row>
    <row r="19" spans="2:4" ht="12.75" hidden="1" x14ac:dyDescent="0.2">
      <c r="C19" s="140"/>
    </row>
    <row r="20" spans="2:4" s="118" customFormat="1" ht="48" customHeight="1" thickBot="1" x14ac:dyDescent="0.3">
      <c r="B20" s="143" t="s">
        <v>524</v>
      </c>
      <c r="C20" s="144" t="s">
        <v>109</v>
      </c>
    </row>
    <row r="21" spans="2:4" ht="69.599999999999994" customHeight="1" x14ac:dyDescent="0.25">
      <c r="B21" s="133" t="s">
        <v>535</v>
      </c>
      <c r="C21" s="158"/>
      <c r="D21" s="130"/>
    </row>
    <row r="23" spans="2:4" ht="12.75" hidden="1" x14ac:dyDescent="0.2"/>
    <row r="24" spans="2:4" s="118" customFormat="1" ht="48" customHeight="1" thickBot="1" x14ac:dyDescent="0.3">
      <c r="B24" s="143" t="s">
        <v>303</v>
      </c>
      <c r="C24" s="144" t="s">
        <v>109</v>
      </c>
    </row>
    <row r="25" spans="2:4" ht="67.2" customHeight="1" x14ac:dyDescent="0.25">
      <c r="B25" s="133" t="s">
        <v>536</v>
      </c>
      <c r="C25" s="158"/>
      <c r="D25" s="130"/>
    </row>
    <row r="26" spans="2:4" x14ac:dyDescent="0.25">
      <c r="D26" s="130"/>
    </row>
    <row r="27" spans="2:4" ht="12.75" hidden="1" x14ac:dyDescent="0.2">
      <c r="D27" s="130"/>
    </row>
    <row r="28" spans="2:4" s="118" customFormat="1" ht="48" customHeight="1" thickBot="1" x14ac:dyDescent="0.3">
      <c r="B28" s="143" t="s">
        <v>556</v>
      </c>
      <c r="C28" s="144" t="s">
        <v>109</v>
      </c>
    </row>
    <row r="29" spans="2:4" ht="56.7" customHeight="1" x14ac:dyDescent="0.25">
      <c r="B29" s="133" t="s">
        <v>525</v>
      </c>
      <c r="C29" s="158"/>
      <c r="D29" s="130"/>
    </row>
    <row r="30" spans="2:4" x14ac:dyDescent="0.25">
      <c r="D30" s="130"/>
    </row>
    <row r="31" spans="2:4" ht="12.75" hidden="1" x14ac:dyDescent="0.2">
      <c r="D31" s="130"/>
    </row>
    <row r="32" spans="2:4" s="118" customFormat="1" ht="48" customHeight="1" thickBot="1" x14ac:dyDescent="0.3">
      <c r="B32" s="143" t="s">
        <v>557</v>
      </c>
      <c r="C32" s="144" t="s">
        <v>109</v>
      </c>
    </row>
    <row r="33" spans="2:4" ht="80.7" customHeight="1" x14ac:dyDescent="0.25">
      <c r="B33" s="133" t="s">
        <v>526</v>
      </c>
      <c r="C33" s="158"/>
      <c r="D33" s="130"/>
    </row>
    <row r="34" spans="2:4" x14ac:dyDescent="0.25">
      <c r="B34" s="159" t="s">
        <v>303</v>
      </c>
      <c r="C34" s="160"/>
    </row>
    <row r="35" spans="2:4" ht="12.75" hidden="1" x14ac:dyDescent="0.2">
      <c r="B35" s="159"/>
      <c r="C35" s="160"/>
    </row>
    <row r="36" spans="2:4" s="118" customFormat="1" ht="48" customHeight="1" thickBot="1" x14ac:dyDescent="0.3">
      <c r="B36" s="143" t="s">
        <v>558</v>
      </c>
      <c r="C36" s="144" t="s">
        <v>109</v>
      </c>
    </row>
    <row r="37" spans="2:4" ht="49.2" customHeight="1" x14ac:dyDescent="0.25">
      <c r="B37" s="133" t="s">
        <v>561</v>
      </c>
      <c r="C37" s="158"/>
      <c r="D37" s="130"/>
    </row>
    <row r="39" spans="2:4" ht="12.75" hidden="1" x14ac:dyDescent="0.2"/>
    <row r="40" spans="2:4" s="118" customFormat="1" ht="48" customHeight="1" thickBot="1" x14ac:dyDescent="0.3">
      <c r="B40" s="143" t="s">
        <v>559</v>
      </c>
      <c r="C40" s="144" t="s">
        <v>109</v>
      </c>
    </row>
    <row r="41" spans="2:4" ht="49.2" customHeight="1" x14ac:dyDescent="0.25">
      <c r="B41" s="133" t="s">
        <v>560</v>
      </c>
      <c r="C41" s="158"/>
      <c r="D41" s="130"/>
    </row>
    <row r="43" spans="2:4" ht="12.75" hidden="1" x14ac:dyDescent="0.2"/>
    <row r="44" spans="2:4" s="118" customFormat="1" ht="48" customHeight="1" thickBot="1" x14ac:dyDescent="0.3">
      <c r="B44" s="143" t="s">
        <v>562</v>
      </c>
      <c r="C44" s="144" t="s">
        <v>109</v>
      </c>
    </row>
    <row r="45" spans="2:4" ht="85.8" customHeight="1" x14ac:dyDescent="0.25">
      <c r="B45" s="133" t="s">
        <v>537</v>
      </c>
      <c r="C45" s="158"/>
      <c r="D45" s="130"/>
    </row>
    <row r="46" spans="2:4" x14ac:dyDescent="0.25">
      <c r="D46" s="130"/>
    </row>
    <row r="47" spans="2:4" ht="12.75" hidden="1" x14ac:dyDescent="0.2">
      <c r="D47" s="130"/>
    </row>
    <row r="48" spans="2:4" s="118" customFormat="1" ht="48" customHeight="1" thickBot="1" x14ac:dyDescent="0.3">
      <c r="B48" s="143" t="s">
        <v>563</v>
      </c>
      <c r="C48" s="144" t="s">
        <v>109</v>
      </c>
    </row>
    <row r="49" spans="2:4" ht="84.45" customHeight="1" x14ac:dyDescent="0.25">
      <c r="B49" s="133" t="s">
        <v>564</v>
      </c>
      <c r="C49" s="158"/>
      <c r="D49" s="130"/>
    </row>
    <row r="51" spans="2:4" ht="12.75" hidden="1" x14ac:dyDescent="0.2"/>
    <row r="52" spans="2:4" s="118" customFormat="1" ht="48" customHeight="1" thickBot="1" x14ac:dyDescent="0.3">
      <c r="B52" s="143" t="s">
        <v>365</v>
      </c>
      <c r="C52" s="144" t="s">
        <v>109</v>
      </c>
    </row>
    <row r="53" spans="2:4" ht="84.45" customHeight="1" x14ac:dyDescent="0.25">
      <c r="B53" s="133" t="s">
        <v>565</v>
      </c>
      <c r="C53" s="158"/>
      <c r="D53" s="130"/>
    </row>
    <row r="55" spans="2:4" ht="12.75" hidden="1" x14ac:dyDescent="0.2"/>
    <row r="56" spans="2:4" s="118" customFormat="1" ht="48" customHeight="1" thickBot="1" x14ac:dyDescent="0.3">
      <c r="B56" s="143" t="s">
        <v>566</v>
      </c>
      <c r="C56" s="144" t="s">
        <v>109</v>
      </c>
    </row>
    <row r="57" spans="2:4" ht="84.45" customHeight="1" x14ac:dyDescent="0.25">
      <c r="B57" s="133" t="s">
        <v>567</v>
      </c>
      <c r="C57" s="158"/>
      <c r="D57" s="130"/>
    </row>
    <row r="59" spans="2:4" ht="12.75" hidden="1" x14ac:dyDescent="0.2"/>
    <row r="60" spans="2:4" s="118" customFormat="1" ht="48" customHeight="1" thickBot="1" x14ac:dyDescent="0.3">
      <c r="B60" s="143" t="s">
        <v>568</v>
      </c>
      <c r="C60" s="144" t="s">
        <v>109</v>
      </c>
    </row>
    <row r="61" spans="2:4" ht="84.45" customHeight="1" x14ac:dyDescent="0.25">
      <c r="B61" s="133" t="s">
        <v>569</v>
      </c>
      <c r="C61" s="158"/>
      <c r="D61" s="130"/>
    </row>
    <row r="63" spans="2:4" ht="12.75" hidden="1" x14ac:dyDescent="0.2"/>
    <row r="64" spans="2:4" s="118" customFormat="1" ht="48" customHeight="1" thickBot="1" x14ac:dyDescent="0.3">
      <c r="B64" s="143" t="s">
        <v>570</v>
      </c>
      <c r="C64" s="144" t="s">
        <v>109</v>
      </c>
    </row>
    <row r="65" spans="2:4" ht="84.45" customHeight="1" x14ac:dyDescent="0.25">
      <c r="B65" s="133" t="s">
        <v>571</v>
      </c>
      <c r="C65" s="158"/>
      <c r="D65" s="130"/>
    </row>
    <row r="66" spans="2:4" x14ac:dyDescent="0.25">
      <c r="D66" s="130"/>
    </row>
    <row r="67" spans="2:4" ht="12.75" hidden="1" x14ac:dyDescent="0.2">
      <c r="D67" s="130"/>
    </row>
    <row r="68" spans="2:4" s="118" customFormat="1" ht="48" customHeight="1" thickBot="1" x14ac:dyDescent="0.3">
      <c r="B68" s="143" t="s">
        <v>572</v>
      </c>
      <c r="C68" s="144" t="s">
        <v>109</v>
      </c>
    </row>
    <row r="69" spans="2:4" ht="84.45" customHeight="1" x14ac:dyDescent="0.25">
      <c r="B69" s="133" t="s">
        <v>573</v>
      </c>
      <c r="C69" s="158"/>
      <c r="D69" s="130"/>
    </row>
    <row r="71" spans="2:4" ht="12.75" hidden="1" x14ac:dyDescent="0.2"/>
    <row r="72" spans="2:4" ht="42" customHeight="1" thickBot="1" x14ac:dyDescent="0.3">
      <c r="B72" s="161" t="s">
        <v>291</v>
      </c>
    </row>
    <row r="73" spans="2:4" ht="136.19999999999999" customHeight="1" thickBot="1" x14ac:dyDescent="0.3">
      <c r="B73" s="132" t="s">
        <v>527</v>
      </c>
      <c r="C73" s="144" t="s">
        <v>109</v>
      </c>
    </row>
    <row r="74" spans="2:4" ht="120.45" customHeight="1" thickBot="1" x14ac:dyDescent="0.3">
      <c r="B74" s="162" t="s">
        <v>528</v>
      </c>
      <c r="C74" s="144"/>
    </row>
    <row r="75" spans="2:4" ht="84.45" customHeight="1" x14ac:dyDescent="0.25">
      <c r="B75" s="137" t="s">
        <v>529</v>
      </c>
      <c r="C75" s="144"/>
    </row>
  </sheetData>
  <sheetProtection password="D758" sheet="1" objects="1" scenarios="1"/>
  <hyperlinks>
    <hyperlink ref="C12" location="Erhebungsbogen!B102" tooltip="zurück zum Erhebungsbogen" display="Zurück"/>
    <hyperlink ref="C20" location="Erhebungsbogen!B104" tooltip="zurück zum Erhebungsbogen" display="Zurück"/>
    <hyperlink ref="C24" location="Erhebungsbogen!B105" tooltip="zurück zum Erhebungsbogen" display="Zurück"/>
    <hyperlink ref="C36" location="Erhebungsbogen!B108" tooltip="zurück zum Erhebungsbogen" display="Zurück"/>
    <hyperlink ref="C44" location="Erhebungsbogen!B118" tooltip="zurück zum Erhebungsbogen" display="Zurück"/>
    <hyperlink ref="C52" location="Erhebungsbogen!B120" tooltip="zurück zum Erhebungsbogen" display="Zurück"/>
    <hyperlink ref="C56" location="Erhebungsbogen!B129" tooltip="zurück zum Erhebungsbogen" display="Zurück"/>
    <hyperlink ref="C64" location="Erhebungsbogen!B145" tooltip="zurück zum Erhebungsbogen" display="Zurück"/>
    <hyperlink ref="C68" location="Erhebungsbogen!B153" tooltip="zurück zum Erhebungsbogen" display="Zurück"/>
    <hyperlink ref="C16" location="Erhebungsbogen!B103" tooltip="zurück zum Erhebungsbogen" display="Zurück"/>
    <hyperlink ref="C28" location="Erhebungsbogen!B106" tooltip="zurück zum Erhebungsbogen" display="Zurück"/>
    <hyperlink ref="C32" location="Erhebungsbogen!B107" tooltip="zurück zum Erhebungsbogen" display="Zurück"/>
    <hyperlink ref="C40" location="Erhebungsbogen!B117" tooltip="zurück zum Erhebungsbogen" display="Zurück"/>
    <hyperlink ref="C48" location="Erhebungsbogen!B119" tooltip="zurück zum Erhebungsbogen" display="Zurück"/>
    <hyperlink ref="C60" location="Erhebungsbogen!B137" tooltip="zurück zum Erhebungsbogen" display="Zurück"/>
    <hyperlink ref="C4" location="Erhebungsbogen!B100" tooltip="zurück zum Erhebungsbogen" display="Zurück"/>
    <hyperlink ref="C5:C9" location="Erhebungsbogen!B107" display="Zurück"/>
    <hyperlink ref="C5" location="Erhebungsbogen!B100" tooltip="zurück zum Erhebungsbogen" display="Zurück"/>
    <hyperlink ref="C6" location="Erhebungsbogen!B100" tooltip="zurück zum Erhebungsbogen" display="Zurück"/>
    <hyperlink ref="C7" location="Erhebungsbogen!B100" tooltip="zurück zum Erhebungsbogen" display="Zurück"/>
    <hyperlink ref="C8" location="Erhebungsbogen!B100" tooltip="zurück zum Erhebungsbogen" display="Zurück"/>
    <hyperlink ref="C9" location="Erhebungsbogen!B100" tooltip="zurück zum Erhebungsbogen" display="Zurück"/>
    <hyperlink ref="C73" location="Erhebungsbogen!B167" tooltip="zurück zum Erhebungsbogen" display="Zurück"/>
  </hyperlinks>
  <pageMargins left="0.7" right="0.7" top="0.78740157499999996" bottom="0.78740157499999996" header="0.3" footer="0.3"/>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pane ySplit="2" topLeftCell="A35" activePane="bottomLeft" state="frozen"/>
      <selection pane="bottomLeft" activeCell="D41" sqref="D41"/>
    </sheetView>
  </sheetViews>
  <sheetFormatPr baseColWidth="10" defaultColWidth="10.6640625" defaultRowHeight="15.6" x14ac:dyDescent="0.3"/>
  <cols>
    <col min="1" max="1" width="1.44140625" style="112" customWidth="1"/>
    <col min="2" max="2" width="18.33203125" style="109" customWidth="1"/>
    <col min="3" max="3" width="102.6640625" style="109" customWidth="1"/>
    <col min="4" max="4" width="27.33203125" style="34" customWidth="1"/>
    <col min="5" max="16384" width="10.6640625" style="109"/>
  </cols>
  <sheetData>
    <row r="1" spans="1:5" s="118" customFormat="1" ht="28.95" customHeight="1" x14ac:dyDescent="0.25">
      <c r="B1" s="129" t="s">
        <v>368</v>
      </c>
      <c r="D1" s="167"/>
    </row>
    <row r="2" spans="1:5" s="118" customFormat="1" ht="12.75" hidden="1" x14ac:dyDescent="0.2">
      <c r="A2" s="119"/>
      <c r="D2" s="167"/>
    </row>
    <row r="3" spans="1:5" s="118" customFormat="1" ht="38.700000000000003" customHeight="1" thickBot="1" x14ac:dyDescent="0.25">
      <c r="A3" s="119"/>
      <c r="B3" s="503" t="s">
        <v>367</v>
      </c>
      <c r="C3" s="504"/>
      <c r="D3" s="167"/>
    </row>
    <row r="4" spans="1:5" s="118" customFormat="1" ht="49.2" customHeight="1" x14ac:dyDescent="0.25">
      <c r="A4" s="119"/>
      <c r="B4" s="525" t="s">
        <v>538</v>
      </c>
      <c r="C4" s="526"/>
      <c r="D4" s="144" t="s">
        <v>109</v>
      </c>
    </row>
    <row r="6" spans="1:5" ht="15.75" hidden="1" x14ac:dyDescent="0.25"/>
    <row r="7" spans="1:5" s="118" customFormat="1" ht="48" customHeight="1" thickBot="1" x14ac:dyDescent="0.3">
      <c r="A7" s="119"/>
      <c r="B7" s="503" t="s">
        <v>369</v>
      </c>
      <c r="C7" s="504"/>
      <c r="D7" s="124"/>
    </row>
    <row r="8" spans="1:5" s="130" customFormat="1" ht="66" customHeight="1" thickBot="1" x14ac:dyDescent="0.3">
      <c r="A8" s="119"/>
      <c r="B8" s="511" t="s">
        <v>530</v>
      </c>
      <c r="C8" s="512"/>
      <c r="D8" s="124"/>
    </row>
    <row r="9" spans="1:5" s="118" customFormat="1" ht="48" customHeight="1" thickBot="1" x14ac:dyDescent="0.3">
      <c r="A9" s="119"/>
      <c r="B9" s="131" t="s">
        <v>256</v>
      </c>
      <c r="C9" s="123" t="s">
        <v>257</v>
      </c>
      <c r="D9" s="124"/>
    </row>
    <row r="10" spans="1:5" s="118" customFormat="1" ht="57.45" customHeight="1" thickBot="1" x14ac:dyDescent="0.3">
      <c r="A10" s="119"/>
      <c r="B10" s="132" t="s">
        <v>258</v>
      </c>
      <c r="C10" s="123" t="s">
        <v>292</v>
      </c>
      <c r="D10" s="166" t="s">
        <v>109</v>
      </c>
    </row>
    <row r="11" spans="1:5" s="118" customFormat="1" ht="67.2" customHeight="1" thickBot="1" x14ac:dyDescent="0.3">
      <c r="A11" s="119"/>
      <c r="B11" s="125" t="s">
        <v>259</v>
      </c>
      <c r="C11" s="126" t="s">
        <v>377</v>
      </c>
      <c r="D11" s="124"/>
      <c r="E11" s="118" t="s">
        <v>345</v>
      </c>
    </row>
    <row r="12" spans="1:5" s="118" customFormat="1" ht="48" customHeight="1" x14ac:dyDescent="0.25">
      <c r="B12" s="125" t="s">
        <v>262</v>
      </c>
      <c r="C12" s="126" t="s">
        <v>293</v>
      </c>
      <c r="D12" s="124"/>
    </row>
    <row r="14" spans="1:5" ht="15.75" hidden="1" x14ac:dyDescent="0.25"/>
    <row r="15" spans="1:5" s="118" customFormat="1" ht="48" customHeight="1" thickBot="1" x14ac:dyDescent="0.3">
      <c r="A15" s="119"/>
      <c r="B15" s="503" t="s">
        <v>370</v>
      </c>
      <c r="C15" s="504"/>
      <c r="D15" s="124"/>
    </row>
    <row r="16" spans="1:5" s="130" customFormat="1" ht="48" customHeight="1" thickBot="1" x14ac:dyDescent="0.3">
      <c r="A16" s="119"/>
      <c r="B16" s="511" t="s">
        <v>371</v>
      </c>
      <c r="C16" s="512"/>
      <c r="D16" s="124"/>
    </row>
    <row r="17" spans="1:5" s="118" customFormat="1" ht="48" customHeight="1" thickBot="1" x14ac:dyDescent="0.3">
      <c r="A17" s="119"/>
      <c r="B17" s="131" t="s">
        <v>256</v>
      </c>
      <c r="C17" s="123" t="s">
        <v>257</v>
      </c>
      <c r="D17" s="124"/>
    </row>
    <row r="18" spans="1:5" s="118" customFormat="1" ht="55.2" customHeight="1" thickBot="1" x14ac:dyDescent="0.3">
      <c r="A18" s="119"/>
      <c r="B18" s="125" t="s">
        <v>258</v>
      </c>
      <c r="C18" s="126" t="s">
        <v>294</v>
      </c>
      <c r="D18" s="166" t="s">
        <v>109</v>
      </c>
    </row>
    <row r="19" spans="1:5" s="118" customFormat="1" ht="70.2" customHeight="1" thickBot="1" x14ac:dyDescent="0.3">
      <c r="B19" s="125" t="s">
        <v>259</v>
      </c>
      <c r="C19" s="126" t="s">
        <v>382</v>
      </c>
      <c r="D19" s="124"/>
      <c r="E19" s="118" t="s">
        <v>345</v>
      </c>
    </row>
    <row r="20" spans="1:5" s="118" customFormat="1" ht="48" customHeight="1" x14ac:dyDescent="0.25">
      <c r="B20" s="125" t="s">
        <v>262</v>
      </c>
      <c r="C20" s="126" t="s">
        <v>295</v>
      </c>
      <c r="D20" s="124"/>
    </row>
    <row r="22" spans="1:5" ht="15.75" hidden="1" x14ac:dyDescent="0.25"/>
    <row r="23" spans="1:5" s="118" customFormat="1" ht="48" customHeight="1" thickBot="1" x14ac:dyDescent="0.3">
      <c r="A23" s="119"/>
      <c r="B23" s="503" t="s">
        <v>372</v>
      </c>
      <c r="C23" s="504"/>
      <c r="D23" s="124"/>
    </row>
    <row r="24" spans="1:5" s="130" customFormat="1" ht="87.45" customHeight="1" thickBot="1" x14ac:dyDescent="0.3">
      <c r="A24" s="119"/>
      <c r="B24" s="511" t="s">
        <v>381</v>
      </c>
      <c r="C24" s="512"/>
      <c r="D24" s="124"/>
    </row>
    <row r="25" spans="1:5" s="118" customFormat="1" ht="48" customHeight="1" thickBot="1" x14ac:dyDescent="0.3">
      <c r="A25" s="119"/>
      <c r="B25" s="131" t="s">
        <v>256</v>
      </c>
      <c r="C25" s="123" t="s">
        <v>257</v>
      </c>
      <c r="D25" s="166" t="s">
        <v>109</v>
      </c>
      <c r="E25" s="118" t="s">
        <v>345</v>
      </c>
    </row>
    <row r="26" spans="1:5" s="118" customFormat="1" ht="55.2" customHeight="1" thickBot="1" x14ac:dyDescent="0.3">
      <c r="A26" s="119"/>
      <c r="B26" s="125" t="s">
        <v>258</v>
      </c>
      <c r="C26" s="126" t="s">
        <v>531</v>
      </c>
      <c r="D26" s="127"/>
    </row>
    <row r="27" spans="1:5" s="118" customFormat="1" ht="55.95" customHeight="1" thickBot="1" x14ac:dyDescent="0.3">
      <c r="B27" s="125" t="s">
        <v>259</v>
      </c>
      <c r="C27" s="126" t="s">
        <v>296</v>
      </c>
      <c r="D27" s="124"/>
    </row>
    <row r="28" spans="1:5" s="118" customFormat="1" ht="48" customHeight="1" x14ac:dyDescent="0.25">
      <c r="B28" s="125" t="s">
        <v>262</v>
      </c>
      <c r="C28" s="126" t="s">
        <v>297</v>
      </c>
      <c r="D28" s="124"/>
    </row>
    <row r="30" spans="1:5" ht="15.75" hidden="1" x14ac:dyDescent="0.25"/>
    <row r="31" spans="1:5" s="118" customFormat="1" ht="48" customHeight="1" thickBot="1" x14ac:dyDescent="0.3">
      <c r="A31" s="119"/>
      <c r="B31" s="505" t="s">
        <v>373</v>
      </c>
      <c r="C31" s="506"/>
      <c r="D31" s="167"/>
    </row>
    <row r="32" spans="1:5" s="118" customFormat="1" ht="75.45" customHeight="1" thickBot="1" x14ac:dyDescent="0.3">
      <c r="A32" s="119"/>
      <c r="B32" s="511" t="s">
        <v>374</v>
      </c>
      <c r="C32" s="512"/>
      <c r="D32" s="167"/>
    </row>
    <row r="33" spans="1:5" s="118" customFormat="1" ht="48" customHeight="1" thickBot="1" x14ac:dyDescent="0.3">
      <c r="A33" s="119"/>
      <c r="B33" s="122" t="s">
        <v>256</v>
      </c>
      <c r="C33" s="123" t="s">
        <v>257</v>
      </c>
      <c r="D33" s="166" t="s">
        <v>109</v>
      </c>
    </row>
    <row r="34" spans="1:5" s="118" customFormat="1" ht="55.2" customHeight="1" thickBot="1" x14ac:dyDescent="0.3">
      <c r="A34" s="119"/>
      <c r="B34" s="122" t="s">
        <v>258</v>
      </c>
      <c r="C34" s="123" t="s">
        <v>298</v>
      </c>
      <c r="D34" s="167"/>
      <c r="E34" s="118" t="s">
        <v>345</v>
      </c>
    </row>
    <row r="35" spans="1:5" s="118" customFormat="1" ht="68.7" customHeight="1" thickBot="1" x14ac:dyDescent="0.3">
      <c r="B35" s="125" t="s">
        <v>259</v>
      </c>
      <c r="C35" s="126" t="s">
        <v>299</v>
      </c>
      <c r="D35" s="167"/>
    </row>
    <row r="36" spans="1:5" s="118" customFormat="1" ht="48" customHeight="1" x14ac:dyDescent="0.25">
      <c r="B36" s="125" t="s">
        <v>262</v>
      </c>
      <c r="C36" s="126" t="s">
        <v>300</v>
      </c>
      <c r="D36" s="167"/>
    </row>
    <row r="38" spans="1:5" ht="15.75" hidden="1" x14ac:dyDescent="0.25"/>
    <row r="39" spans="1:5" s="118" customFormat="1" ht="48" customHeight="1" thickBot="1" x14ac:dyDescent="0.3">
      <c r="A39" s="119"/>
      <c r="B39" s="505" t="s">
        <v>375</v>
      </c>
      <c r="C39" s="506"/>
      <c r="D39" s="167"/>
    </row>
    <row r="40" spans="1:5" s="118" customFormat="1" ht="55.2" customHeight="1" thickBot="1" x14ac:dyDescent="0.3">
      <c r="A40" s="119"/>
      <c r="B40" s="122" t="s">
        <v>256</v>
      </c>
      <c r="C40" s="123" t="s">
        <v>257</v>
      </c>
      <c r="D40" s="127"/>
    </row>
    <row r="41" spans="1:5" s="118" customFormat="1" ht="55.2" customHeight="1" thickBot="1" x14ac:dyDescent="0.3">
      <c r="A41" s="119"/>
      <c r="B41" s="122" t="s">
        <v>258</v>
      </c>
      <c r="C41" s="123" t="s">
        <v>532</v>
      </c>
      <c r="D41" s="166" t="s">
        <v>109</v>
      </c>
    </row>
    <row r="42" spans="1:5" s="118" customFormat="1" ht="53.7" customHeight="1" thickBot="1" x14ac:dyDescent="0.3">
      <c r="B42" s="125" t="s">
        <v>259</v>
      </c>
      <c r="C42" s="126" t="s">
        <v>378</v>
      </c>
      <c r="D42" s="167"/>
    </row>
    <row r="43" spans="1:5" s="118" customFormat="1" ht="48" customHeight="1" x14ac:dyDescent="0.25">
      <c r="B43" s="125" t="s">
        <v>262</v>
      </c>
      <c r="C43" s="126" t="s">
        <v>301</v>
      </c>
      <c r="D43" s="167"/>
    </row>
    <row r="45" spans="1:5" ht="15.75" hidden="1" x14ac:dyDescent="0.25"/>
    <row r="46" spans="1:5" s="118" customFormat="1" ht="48" customHeight="1" thickBot="1" x14ac:dyDescent="0.3">
      <c r="A46" s="119"/>
      <c r="B46" s="505" t="s">
        <v>444</v>
      </c>
      <c r="C46" s="506"/>
      <c r="D46" s="167"/>
    </row>
    <row r="47" spans="1:5" s="118" customFormat="1" ht="46.95" customHeight="1" thickBot="1" x14ac:dyDescent="0.3">
      <c r="A47" s="119"/>
      <c r="B47" s="511" t="s">
        <v>539</v>
      </c>
      <c r="C47" s="512"/>
      <c r="D47" s="167"/>
    </row>
    <row r="48" spans="1:5" s="118" customFormat="1" ht="48" customHeight="1" thickBot="1" x14ac:dyDescent="0.3">
      <c r="A48" s="119"/>
      <c r="B48" s="122" t="s">
        <v>256</v>
      </c>
      <c r="C48" s="123" t="s">
        <v>257</v>
      </c>
      <c r="D48" s="127"/>
    </row>
    <row r="49" spans="1:4" s="118" customFormat="1" ht="58.95" customHeight="1" thickBot="1" x14ac:dyDescent="0.3">
      <c r="B49" s="125" t="s">
        <v>258</v>
      </c>
      <c r="C49" s="126" t="s">
        <v>380</v>
      </c>
      <c r="D49" s="166" t="s">
        <v>109</v>
      </c>
    </row>
    <row r="50" spans="1:4" s="118" customFormat="1" ht="69.45" customHeight="1" thickBot="1" x14ac:dyDescent="0.3">
      <c r="B50" s="125" t="s">
        <v>259</v>
      </c>
      <c r="C50" s="126" t="s">
        <v>379</v>
      </c>
      <c r="D50" s="167"/>
    </row>
    <row r="51" spans="1:4" s="118" customFormat="1" ht="48" customHeight="1" x14ac:dyDescent="0.25">
      <c r="A51" s="119"/>
      <c r="B51" s="125" t="s">
        <v>262</v>
      </c>
      <c r="C51" s="126" t="s">
        <v>302</v>
      </c>
      <c r="D51" s="167"/>
    </row>
  </sheetData>
  <sheetProtection password="D758" sheet="1" objects="1" scenarios="1"/>
  <mergeCells count="13">
    <mergeCell ref="B3:C3"/>
    <mergeCell ref="B4:C4"/>
    <mergeCell ref="B23:C23"/>
    <mergeCell ref="B24:C24"/>
    <mergeCell ref="B31:C31"/>
    <mergeCell ref="B32:C32"/>
    <mergeCell ref="B39:C39"/>
    <mergeCell ref="B46:C46"/>
    <mergeCell ref="B47:C47"/>
    <mergeCell ref="B7:C7"/>
    <mergeCell ref="B8:C8"/>
    <mergeCell ref="B15:C15"/>
    <mergeCell ref="B16:C16"/>
  </mergeCells>
  <hyperlinks>
    <hyperlink ref="D10" location="Erhebungsbogen!B180" tooltip="zurück zum Erhebungsbogen" display="Zurück"/>
    <hyperlink ref="D18" location="Erhebungsbogen!B181" tooltip="zurück zum Erhebungsbogen" display="Zurück"/>
    <hyperlink ref="D25" location="Erhebungsbogen!B182" tooltip="zurück zum Erhebungsbogen" display="Zurück"/>
    <hyperlink ref="D33" location="Erhebungsbogen!B183" tooltip="zurück zum Erhebungsbogen" display="Zurück"/>
    <hyperlink ref="D41" location="Erhebungsbogen!B184" tooltip="zurück zum Erhebungsbogen" display="Zurück"/>
    <hyperlink ref="D49" location="Erhebungsbogen!B185" tooltip="zurück zum Erhebungsbogen" display="Zurück"/>
    <hyperlink ref="D4" location="Erhebungsbogen!B177" tooltip="zurück zum Erhebungsbogen" display="Zurück"/>
  </hyperlinks>
  <pageMargins left="0.7" right="0.7" top="0.78740157499999996" bottom="0.78740157499999996"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56</vt:i4>
      </vt:variant>
    </vt:vector>
  </HeadingPairs>
  <TitlesOfParts>
    <vt:vector size="66" baseType="lpstr">
      <vt:lpstr>Erhebungsbogen</vt:lpstr>
      <vt:lpstr>Ergebnis</vt:lpstr>
      <vt:lpstr>Umrechnungstabelle</vt:lpstr>
      <vt:lpstr>Erläuterungen Modul 1</vt:lpstr>
      <vt:lpstr>Modul 2</vt:lpstr>
      <vt:lpstr>Modul 3</vt:lpstr>
      <vt:lpstr>Modul 4</vt:lpstr>
      <vt:lpstr>Modul 5</vt:lpstr>
      <vt:lpstr>Modul 6</vt:lpstr>
      <vt:lpstr>Taggenaue Erfassung</vt:lpstr>
      <vt:lpstr>_4.5.4_Absaugen_und_Sauerstoffgabe</vt:lpstr>
      <vt:lpstr>Bereich_2__Kognitive_und_kommunikative_Fähigkeiten</vt:lpstr>
      <vt:lpstr>Bereich_3__Verhaltensweisen_und_psychische_Problemlagen</vt:lpstr>
      <vt:lpstr>Bereich_4__Selbstversorgung</vt:lpstr>
      <vt:lpstr>Bereich_4_5_12_Zeit__und_technikintensive_Maßnahmen_in_häuslicher_Umgebung</vt:lpstr>
      <vt:lpstr>Bereich_4_5_15_Zeitlich_ausgedehnte_Besuche_anderer_medizinischer_oder_therapeutischer_Einrichtungen__länger_als_drei_Stunden</vt:lpstr>
      <vt:lpstr>Bereich_4_5_8_Verbandswechsel_und_Wundversorgung</vt:lpstr>
      <vt:lpstr>Bereich_5__Bewältigung_von_und_selbständiger_Umgang_mit_krankheits__oder</vt:lpstr>
      <vt:lpstr>Bereich_5_16_Einhaltung_einer_Diät_und_anderer_krankheits__oder_therapiebedingter_Verhaltensvorschriften</vt:lpstr>
      <vt:lpstr>Bereich_6__Gestaltung_des_Alltagslebens_und_sozialer_Kontakte</vt:lpstr>
      <vt:lpstr>Ergebnis!Druckbereich</vt:lpstr>
      <vt:lpstr>Erhebungsbogen!Druckbereich</vt:lpstr>
      <vt:lpstr>'Taggenaue Erfassung'!Druckbereich</vt:lpstr>
      <vt:lpstr>F_4.1.2_Halten_einer_stabilen_Sitzposition</vt:lpstr>
      <vt:lpstr>F_4.1.3_Umsetzen</vt:lpstr>
      <vt:lpstr>F_4.1.4_Fortbewegen_innerhalb_des_Wohnbereichs</vt:lpstr>
      <vt:lpstr>F_4.1.5_Treppensteigen</vt:lpstr>
      <vt:lpstr>F_4.1.6_Besondere_Bedarfskonstellation</vt:lpstr>
      <vt:lpstr>F_4.2.1_Erkennen_von_Personen_aus_dem_näheren_Umfeld</vt:lpstr>
      <vt:lpstr>F_4.2.10_Verstehen_von_Aufforderungen</vt:lpstr>
      <vt:lpstr>F_4.2.11_Beteiligen_an_einem_Gespräch</vt:lpstr>
      <vt:lpstr>F_4.2.2_Örtliche_Orientierung</vt:lpstr>
      <vt:lpstr>F_4.2.3_Zeitliche_Orientierung___Fähigkeit__zeitliche_Strukturen_zu_erkennen</vt:lpstr>
      <vt:lpstr>F_4.2.4_Erinnern_an_wesentliche_Ereignisse_oder_Beobachtungen</vt:lpstr>
      <vt:lpstr>F_4.2.5_Steuern_von_mehrschrittigen_Alltagshandlungen</vt:lpstr>
      <vt:lpstr>F_4.2.6_Treffen_von_Entscheidungen_im_Alltagsleben</vt:lpstr>
      <vt:lpstr>F_4.2.7_Verstehen_von_Sachverhalten_und_Informationen</vt:lpstr>
      <vt:lpstr>F_4.2.8_Erkennen_von_Risiken_und_Gefahren</vt:lpstr>
      <vt:lpstr>F_4.2.9_Mitteilen_von_elementaren_Bedürfnissen</vt:lpstr>
      <vt:lpstr>F_4.3.1_Motorisch_geprägte_Verhaltensauffälligkeiten</vt:lpstr>
      <vt:lpstr>F_4.3.12_Sozial_inadäquate_Verhaltensweisen</vt:lpstr>
      <vt:lpstr>F_4.3.2_Nächtliche_Unruhe</vt:lpstr>
      <vt:lpstr>F_4.3.5_Physisch_aggressives_Verhalten_gegenüber_anderen_Personen</vt:lpstr>
      <vt:lpstr>F_4.4.1_Waschen_des_vorderen_Oberkörpers</vt:lpstr>
      <vt:lpstr>F_4.4.10_Benutzen_einer_Toilette_oder_eines_Toilettenstuhls</vt:lpstr>
      <vt:lpstr>F_4.4.11_Bewältigen_der_Folgen_einer_Harninkontinenz_und_Umgang_mit_Dauerkatheter_und_Urostoma</vt:lpstr>
      <vt:lpstr>F_4.4.12_Bewältigen_der_Folgen_einer_Stuhlinkontinenz_und_Umgang_mit_Stoma</vt:lpstr>
      <vt:lpstr>F_4.4.13_Ernährung_parenteral_oder_über_Sonde</vt:lpstr>
      <vt:lpstr>F_4.4.2_Körperpflege_im_Bereich_des_Kopfes</vt:lpstr>
      <vt:lpstr>F_4.4.3_Waschen_des_Intimbereichs</vt:lpstr>
      <vt:lpstr>F_4.4.4_Duschen_und_Baden_einschließlich_Waschen_der_Haare</vt:lpstr>
      <vt:lpstr>F_4.4.5_An__und_Auskleiden_des_Oberkörpers</vt:lpstr>
      <vt:lpstr>F_4.4.6_An__und_Auskleiden_des_Unterkörpers</vt:lpstr>
      <vt:lpstr>F_4.4.7_Mundgerechtes_Zubereiten_der_Nahrung_und_Eingießen_von_Getränken</vt:lpstr>
      <vt:lpstr>F_4.4.8_Essen</vt:lpstr>
      <vt:lpstr>F_4.4.9_Trinken</vt:lpstr>
      <vt:lpstr>F_4.5.12_Zeit__und_technikintensive_Maßnahmen_in_häuslicher_Umgebung</vt:lpstr>
      <vt:lpstr>F_4.5.2_Injektionen</vt:lpstr>
      <vt:lpstr>F_4.5.9_Versorgung_mit_Stoma</vt:lpstr>
      <vt:lpstr>F_4.6.1_Gestaltung_des_Tagesablaufs_und_Anpassung_an_Veränderungen</vt:lpstr>
      <vt:lpstr>F_4.6.2_Ruhen_und_Schlafen</vt:lpstr>
      <vt:lpstr>F_4.6.3_Sich_beschäftigen</vt:lpstr>
      <vt:lpstr>F_4.6.4_Vornehmen_von_in_die_Zukunft_gerichteter_Planungen</vt:lpstr>
      <vt:lpstr>F_4.6.6_Kontaktpflege_zu_Personen_außerhalb_des_direkten_Umfelds</vt:lpstr>
      <vt:lpstr>F_4_3_2</vt:lpstr>
      <vt:lpstr>Tabelle_zur_taggenauen_Erfassung_von_häufigkeitsabhängigen_Maßnahmen_über_einen_Monat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schumacher</dc:creator>
  <cp:lastModifiedBy>schumacher</cp:lastModifiedBy>
  <cp:lastPrinted>2016-07-28T12:00:44Z</cp:lastPrinted>
  <dcterms:created xsi:type="dcterms:W3CDTF">2015-08-27T06:44:05Z</dcterms:created>
  <dcterms:modified xsi:type="dcterms:W3CDTF">2016-08-02T07:26:47Z</dcterms:modified>
</cp:coreProperties>
</file>